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tabRatio="657" activeTab="2"/>
  </bookViews>
  <sheets>
    <sheet name="PLAN PEDAG" sheetId="1" r:id="rId1"/>
    <sheet name="APUNTE" sheetId="29" r:id="rId2"/>
    <sheet name="TRAB PRACT MANO DE OB resuelto" sheetId="28" r:id="rId3"/>
  </sheets>
  <calcPr calcId="124519"/>
</workbook>
</file>

<file path=xl/calcChain.xml><?xml version="1.0" encoding="utf-8"?>
<calcChain xmlns="http://schemas.openxmlformats.org/spreadsheetml/2006/main">
  <c r="E32" i="28"/>
  <c r="E31"/>
  <c r="J30"/>
  <c r="E30"/>
  <c r="L29"/>
  <c r="M29" s="1"/>
  <c r="H29"/>
  <c r="G29"/>
  <c r="I29" s="1"/>
  <c r="K29" s="1"/>
  <c r="F29"/>
  <c r="O28"/>
  <c r="L28"/>
  <c r="H28"/>
  <c r="G28"/>
  <c r="F28"/>
  <c r="I28" s="1"/>
  <c r="K28" s="1"/>
  <c r="L27"/>
  <c r="O27" s="1"/>
  <c r="H27"/>
  <c r="G27"/>
  <c r="I27" s="1"/>
  <c r="K27" s="1"/>
  <c r="F27"/>
  <c r="M26"/>
  <c r="L26"/>
  <c r="H26"/>
  <c r="G26"/>
  <c r="F26"/>
  <c r="I26" s="1"/>
  <c r="K26" s="1"/>
  <c r="L25"/>
  <c r="M25" s="1"/>
  <c r="H25"/>
  <c r="G25"/>
  <c r="I25" s="1"/>
  <c r="K25" s="1"/>
  <c r="F25"/>
  <c r="M24"/>
  <c r="L24"/>
  <c r="H24"/>
  <c r="G24"/>
  <c r="F24"/>
  <c r="I24" s="1"/>
  <c r="K24" s="1"/>
  <c r="L23"/>
  <c r="M23" s="1"/>
  <c r="H23"/>
  <c r="G23"/>
  <c r="I23" s="1"/>
  <c r="K23" s="1"/>
  <c r="F23"/>
  <c r="N22"/>
  <c r="L22"/>
  <c r="H22"/>
  <c r="G22"/>
  <c r="F22"/>
  <c r="I22" s="1"/>
  <c r="K22" s="1"/>
  <c r="L21"/>
  <c r="M21" s="1"/>
  <c r="H21"/>
  <c r="G21"/>
  <c r="I21" s="1"/>
  <c r="K21" s="1"/>
  <c r="F21"/>
  <c r="M20"/>
  <c r="L20"/>
  <c r="H20"/>
  <c r="G20"/>
  <c r="F20"/>
  <c r="I20" s="1"/>
  <c r="K20" s="1"/>
  <c r="L19"/>
  <c r="O19" s="1"/>
  <c r="H19"/>
  <c r="G19"/>
  <c r="I19" s="1"/>
  <c r="K19" s="1"/>
  <c r="F19"/>
  <c r="M18"/>
  <c r="L18"/>
  <c r="H18"/>
  <c r="G18"/>
  <c r="F18"/>
  <c r="I18" s="1"/>
  <c r="K18" s="1"/>
  <c r="L17"/>
  <c r="M17" s="1"/>
  <c r="H17"/>
  <c r="G17"/>
  <c r="I17" s="1"/>
  <c r="K17" s="1"/>
  <c r="F17"/>
  <c r="M16"/>
  <c r="L16"/>
  <c r="H16"/>
  <c r="G16"/>
  <c r="F16"/>
  <c r="I16" s="1"/>
  <c r="K16" s="1"/>
  <c r="L15"/>
  <c r="M15" s="1"/>
  <c r="H15"/>
  <c r="G15"/>
  <c r="I15" s="1"/>
  <c r="K15" s="1"/>
  <c r="F15"/>
  <c r="N14"/>
  <c r="L14"/>
  <c r="H14"/>
  <c r="G14"/>
  <c r="F14"/>
  <c r="I14" s="1"/>
  <c r="K14" s="1"/>
  <c r="L13"/>
  <c r="M13" s="1"/>
  <c r="H13"/>
  <c r="G13"/>
  <c r="I13" s="1"/>
  <c r="K13" s="1"/>
  <c r="F13"/>
  <c r="M12"/>
  <c r="L12"/>
  <c r="H12"/>
  <c r="G12"/>
  <c r="F12"/>
  <c r="I12" s="1"/>
  <c r="K12" s="1"/>
  <c r="L11"/>
  <c r="M11" s="1"/>
  <c r="H11"/>
  <c r="G11"/>
  <c r="I11" s="1"/>
  <c r="K11" s="1"/>
  <c r="F11"/>
  <c r="O10"/>
  <c r="O30" s="1"/>
  <c r="L10"/>
  <c r="H10"/>
  <c r="G10"/>
  <c r="F10"/>
  <c r="I10" s="1"/>
  <c r="K10" s="1"/>
  <c r="L9"/>
  <c r="M9" s="1"/>
  <c r="H9"/>
  <c r="G9"/>
  <c r="I9" s="1"/>
  <c r="K9" s="1"/>
  <c r="F9"/>
  <c r="M8"/>
  <c r="L8"/>
  <c r="H8"/>
  <c r="G8"/>
  <c r="F8"/>
  <c r="I8" s="1"/>
  <c r="K8" s="1"/>
  <c r="L7"/>
  <c r="M7" s="1"/>
  <c r="H7"/>
  <c r="G7"/>
  <c r="I7" s="1"/>
  <c r="K7" s="1"/>
  <c r="F7"/>
  <c r="M6"/>
  <c r="M30" s="1"/>
  <c r="L6"/>
  <c r="H6"/>
  <c r="G6"/>
  <c r="F6"/>
  <c r="I6" s="1"/>
  <c r="K6" s="1"/>
  <c r="L5"/>
  <c r="L30" s="1"/>
  <c r="H5"/>
  <c r="H30" s="1"/>
  <c r="G5"/>
  <c r="G30" s="1"/>
  <c r="F5"/>
  <c r="F30" s="1"/>
  <c r="L31" l="1"/>
  <c r="I5"/>
  <c r="N5"/>
  <c r="N30" s="1"/>
  <c r="M31" s="1"/>
  <c r="E33"/>
  <c r="I30" l="1"/>
  <c r="K5"/>
  <c r="K30" s="1"/>
</calcChain>
</file>

<file path=xl/sharedStrings.xml><?xml version="1.0" encoding="utf-8"?>
<sst xmlns="http://schemas.openxmlformats.org/spreadsheetml/2006/main" count="125" uniqueCount="97">
  <si>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</si>
  <si>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</si>
  <si>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</si>
  <si>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</si>
  <si>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</si>
  <si>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</si>
  <si>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</si>
  <si>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</si>
  <si>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: </t>
  </si>
  <si>
    <t>desde 21:40</t>
  </si>
  <si>
    <t>hasta 23:00</t>
  </si>
  <si>
    <t>GOOGLE</t>
  </si>
  <si>
    <t>UNIDAD 3</t>
  </si>
  <si>
    <t>"CONTABILIDAD DE COSTOS, UN ENFOQUE ADMINISTRATIVO Y DE GERENCIA" Beckery Jacobsen</t>
  </si>
  <si>
    <t>ed Mc. Graw Hill</t>
  </si>
  <si>
    <t>TRABAJO PRACTICO</t>
  </si>
  <si>
    <t>COSTOS DE LA MANO DE OBRA</t>
  </si>
  <si>
    <t>"MANUAL PRACTICO DE COSTOS" Luis Martin Dominguez ed Cangallo Cap 5</t>
  </si>
  <si>
    <t>RETENCIONES</t>
  </si>
  <si>
    <t>DEDUCCIONES</t>
  </si>
  <si>
    <t>NETO A COBRAR</t>
  </si>
  <si>
    <t>TRABAJO PRACTICO COSTOS DE LA MANO DE OBRA</t>
  </si>
  <si>
    <t>NOMINA DE PERSONAL de una fabrica de mosaicos MAYO 2014</t>
  </si>
  <si>
    <t>LEG</t>
  </si>
  <si>
    <t>APELLIDO Y NOMBRE</t>
  </si>
  <si>
    <t>CUIT</t>
  </si>
  <si>
    <t>TAREA</t>
  </si>
  <si>
    <t>TOT.HABERES</t>
  </si>
  <si>
    <t>CONTRIBUCIONES</t>
  </si>
  <si>
    <t>COSTO M.O. PROD</t>
  </si>
  <si>
    <t>GASTO M.O. ADM</t>
  </si>
  <si>
    <t>GASTO M.O. COM</t>
  </si>
  <si>
    <t>jub 11%</t>
  </si>
  <si>
    <t>o.s. 3%</t>
  </si>
  <si>
    <t>innsjp 3%</t>
  </si>
  <si>
    <t>TOT</t>
  </si>
  <si>
    <t>GUAIMAS, ALEJANDRO</t>
  </si>
  <si>
    <t>20-07673510-8</t>
  </si>
  <si>
    <t>Administ</t>
  </si>
  <si>
    <t>BARRIOS, JUAN DOMINGO</t>
  </si>
  <si>
    <t>20-07850140-6</t>
  </si>
  <si>
    <t>Produccion</t>
  </si>
  <si>
    <t>ATACO, EMILIO</t>
  </si>
  <si>
    <t>20-08177448-0</t>
  </si>
  <si>
    <t>LOPEZ, JULIAN MARC.</t>
  </si>
  <si>
    <t>20-08554439-0</t>
  </si>
  <si>
    <t>DOMINGUEZ, ROBERTO O</t>
  </si>
  <si>
    <t>20-10424037-3</t>
  </si>
  <si>
    <t>CARDOZO, BARTOLO</t>
  </si>
  <si>
    <t>20-10451062-1</t>
  </si>
  <si>
    <t>Comercializ</t>
  </si>
  <si>
    <t>DELGADO, FORENTINO A</t>
  </si>
  <si>
    <t>20-11081678-3</t>
  </si>
  <si>
    <t>SANSUSTE, HECTOR A</t>
  </si>
  <si>
    <t>20-11123248-3</t>
  </si>
  <si>
    <t>CRUZ, GREGORIO</t>
  </si>
  <si>
    <t>20-11425662-6</t>
  </si>
  <si>
    <t>LUNA, JUAN ANTONIO</t>
  </si>
  <si>
    <t>20-12308184-7</t>
  </si>
  <si>
    <t>LARA, ALFREDO RORQUE</t>
  </si>
  <si>
    <t>20-12321903-2</t>
  </si>
  <si>
    <t>DOMINGUEZ, ABEL A</t>
  </si>
  <si>
    <t>20-12423828-6</t>
  </si>
  <si>
    <t>LOPEZ, ISRAEL</t>
  </si>
  <si>
    <t>20-12723573-3</t>
  </si>
  <si>
    <t>PINTOS, JORGE CARLOS</t>
  </si>
  <si>
    <t>20-14302719-9</t>
  </si>
  <si>
    <t>FLORES, EFRAIN L</t>
  </si>
  <si>
    <t>20-14740202-4</t>
  </si>
  <si>
    <t>SANCHEZ, PEDRO RUBEN</t>
  </si>
  <si>
    <t>20-16000749-5</t>
  </si>
  <si>
    <t>VILTE, PASCUAL S</t>
  </si>
  <si>
    <t>20-16064877-6</t>
  </si>
  <si>
    <t>GARNICA, JULIO CESAR</t>
  </si>
  <si>
    <t>20-16233381-0</t>
  </si>
  <si>
    <t>LAZARTE, MIGUEL ERNESTO</t>
  </si>
  <si>
    <t>20-16307497-5</t>
  </si>
  <si>
    <t>FLORES, GUILLERMO E</t>
  </si>
  <si>
    <t>20-16440463-4</t>
  </si>
  <si>
    <t>BULACIA, JOSE ARMANDO</t>
  </si>
  <si>
    <t>20-16883996-1</t>
  </si>
  <si>
    <t>MEDINA, WALTER F</t>
  </si>
  <si>
    <t>20-17355541-6</t>
  </si>
  <si>
    <t>TOLABA, RICARDO A</t>
  </si>
  <si>
    <t>20-17443908-8</t>
  </si>
  <si>
    <t>ROMERO, MIGDONIO E</t>
  </si>
  <si>
    <t>20-17950190-3</t>
  </si>
  <si>
    <t>CARRAL, JOSE ALEJANDRO</t>
  </si>
  <si>
    <t>20-18229105-7</t>
  </si>
  <si>
    <t>Haberes de</t>
  </si>
  <si>
    <t>Se pide determinar el costo de la mano de obra de: producción, administracion y comercializacion del mes de mayo 2014.</t>
  </si>
  <si>
    <t>DIA/S:14/09/20 Y 15/09/20</t>
  </si>
  <si>
    <t>MANO DE OBRA DIRECTA E INDIRECTA</t>
  </si>
  <si>
    <t>APUNTE</t>
  </si>
  <si>
    <t>a.- La mano de obra directa se aplica directamente al producto.</t>
  </si>
  <si>
    <t>b.- La mano de obra indirecta se carga a los gastos generales de fabricación.</t>
  </si>
  <si>
    <t>c.- La mano de obra directa es la que es identificable con el producto o proceso.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</si>
</sst>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0" fillId="0" borderId="12" xfId="0" applyBorder="1" applyAlignment="1">
      <alignment horizontal="center"/>
    </xf>
    <xf numFmtId="2" fontId="0" fillId="0" borderId="0" xfId="0" applyNumberFormat="1"/>
    <xf numFmtId="0" fontId="0" fillId="0" borderId="16" xfId="0" applyBorder="1"/>
    <xf numFmtId="2" fontId="0" fillId="0" borderId="16" xfId="0" applyNumberFormat="1" applyBorder="1"/>
    <xf numFmtId="1" fontId="0" fillId="0" borderId="12" xfId="0" applyNumberFormat="1" applyBorder="1"/>
    <xf numFmtId="1" fontId="0" fillId="0" borderId="0" xfId="0" applyNumberFormat="1"/>
    <xf numFmtId="0" fontId="3" fillId="0" borderId="7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4" fillId="0" borderId="0" xfId="0" applyNumberFormat="1" applyFont="1"/>
    <xf numFmtId="1" fontId="4" fillId="0" borderId="0" xfId="0" applyNumberFormat="1" applyFont="1"/>
    <xf numFmtId="1" fontId="4" fillId="0" borderId="17" xfId="0" applyNumberFormat="1" applyFont="1" applyBorder="1"/>
    <xf numFmtId="2" fontId="4" fillId="0" borderId="17" xfId="0" applyNumberFormat="1" applyFont="1" applyBorder="1"/>
    <xf numFmtId="1" fontId="4" fillId="0" borderId="19" xfId="0" applyNumberFormat="1" applyFont="1" applyBorder="1"/>
    <xf numFmtId="2" fontId="4" fillId="0" borderId="19" xfId="0" applyNumberFormat="1" applyFont="1" applyBorder="1"/>
    <xf numFmtId="2" fontId="4" fillId="0" borderId="16" xfId="0" applyNumberFormat="1" applyFont="1" applyBorder="1"/>
    <xf numFmtId="1" fontId="4" fillId="0" borderId="16" xfId="0" applyNumberFormat="1" applyFont="1" applyBorder="1"/>
    <xf numFmtId="1" fontId="4" fillId="0" borderId="18" xfId="0" applyNumberFormat="1" applyFont="1" applyBorder="1"/>
    <xf numFmtId="2" fontId="4" fillId="0" borderId="18" xfId="0" applyNumberFormat="1" applyFont="1" applyBorder="1"/>
    <xf numFmtId="0" fontId="4" fillId="0" borderId="18" xfId="0" applyFont="1" applyBorder="1"/>
    <xf numFmtId="1" fontId="4" fillId="0" borderId="12" xfId="0" applyNumberFormat="1" applyFont="1" applyBorder="1"/>
    <xf numFmtId="0" fontId="4" fillId="0" borderId="0" xfId="0" applyFont="1"/>
    <xf numFmtId="1" fontId="4" fillId="0" borderId="18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21" sqref="A21"/>
    </sheetView>
  </sheetViews>
  <sheetFormatPr baseColWidth="10" defaultRowHeight="15"/>
  <cols>
    <col min="4" max="4" width="15.28515625" customWidth="1"/>
  </cols>
  <sheetData>
    <row r="1" spans="1:8">
      <c r="A1" s="21" t="s">
        <v>0</v>
      </c>
      <c r="B1" s="21"/>
      <c r="C1" s="21"/>
      <c r="D1" s="21"/>
      <c r="E1" s="21"/>
      <c r="F1" s="21"/>
      <c r="G1" s="21"/>
      <c r="H1" s="21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91</v>
      </c>
      <c r="D6" t="s">
        <v>8</v>
      </c>
      <c r="E6" t="s">
        <v>9</v>
      </c>
      <c r="G6" t="s">
        <v>10</v>
      </c>
    </row>
    <row r="7" spans="1:8" ht="15.75" thickBot="1"/>
    <row r="8" spans="1:8" ht="15.75" thickBot="1">
      <c r="A8" s="18" t="s">
        <v>2</v>
      </c>
      <c r="B8" s="19"/>
      <c r="C8" s="19"/>
      <c r="D8" s="19"/>
      <c r="E8" s="19"/>
      <c r="F8" s="19"/>
      <c r="G8" s="19"/>
      <c r="H8" s="20"/>
    </row>
    <row r="9" spans="1:8">
      <c r="A9" s="5"/>
      <c r="B9" s="5"/>
      <c r="C9" s="5"/>
      <c r="D9" s="5"/>
      <c r="E9" s="5"/>
      <c r="F9" s="5"/>
      <c r="G9" s="5"/>
      <c r="H9" s="6"/>
    </row>
    <row r="10" spans="1:8">
      <c r="A10" s="4" t="s">
        <v>12</v>
      </c>
      <c r="B10" s="5"/>
      <c r="C10" s="5"/>
      <c r="D10" s="5"/>
      <c r="E10" s="5"/>
      <c r="F10" s="5"/>
      <c r="G10" s="5"/>
      <c r="H10" s="6"/>
    </row>
    <row r="11" spans="1:8">
      <c r="A11" s="4" t="s">
        <v>16</v>
      </c>
      <c r="B11" s="5"/>
      <c r="C11" s="5"/>
      <c r="D11" s="5"/>
      <c r="E11" s="5"/>
      <c r="F11" s="5"/>
      <c r="G11" s="5"/>
      <c r="H11" s="6"/>
    </row>
    <row r="12" spans="1:8">
      <c r="A12" s="4" t="s">
        <v>92</v>
      </c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18" t="s">
        <v>3</v>
      </c>
      <c r="B19" s="19"/>
      <c r="C19" s="19"/>
      <c r="D19" s="19"/>
      <c r="E19" s="19"/>
      <c r="F19" s="19"/>
      <c r="G19" s="19"/>
      <c r="H19" s="20"/>
    </row>
    <row r="20" spans="1:8">
      <c r="A20" s="1" t="s">
        <v>93</v>
      </c>
      <c r="B20" s="2"/>
      <c r="C20" s="2"/>
      <c r="D20" s="2"/>
      <c r="E20" s="2"/>
      <c r="F20" s="2"/>
      <c r="G20" s="2"/>
      <c r="H20" s="3"/>
    </row>
    <row r="21" spans="1:8" ht="15.75">
      <c r="A21" s="17" t="s">
        <v>15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18" t="s">
        <v>4</v>
      </c>
      <c r="B29" s="19"/>
      <c r="C29" s="19"/>
      <c r="D29" s="19"/>
      <c r="E29" s="19"/>
      <c r="F29" s="19"/>
      <c r="G29" s="19"/>
      <c r="H29" s="20"/>
    </row>
    <row r="30" spans="1:8">
      <c r="A30" s="1" t="s">
        <v>17</v>
      </c>
      <c r="B30" s="2"/>
      <c r="C30" s="2"/>
      <c r="D30" s="2"/>
      <c r="E30" s="2"/>
      <c r="F30" s="2"/>
      <c r="G30" s="2"/>
      <c r="H30" s="3"/>
    </row>
    <row r="31" spans="1:8">
      <c r="A31" s="4" t="s">
        <v>13</v>
      </c>
      <c r="B31" s="5"/>
      <c r="C31" s="5"/>
      <c r="D31" s="5"/>
      <c r="E31" s="5"/>
      <c r="F31" s="5"/>
      <c r="G31" s="5"/>
      <c r="H31" s="6"/>
    </row>
    <row r="32" spans="1:8">
      <c r="A32" s="4" t="s">
        <v>14</v>
      </c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11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32" sqref="B32"/>
    </sheetView>
  </sheetViews>
  <sheetFormatPr baseColWidth="10" defaultRowHeight="15"/>
  <sheetData>
    <row r="1" spans="1:1">
      <c r="A1" s="10" t="s">
        <v>92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Q32" sqref="Q32"/>
    </sheetView>
  </sheetViews>
  <sheetFormatPr baseColWidth="10" defaultRowHeight="15"/>
  <cols>
    <col min="1" max="1" width="3.5703125" customWidth="1"/>
    <col min="2" max="2" width="23.7109375" customWidth="1"/>
    <col min="3" max="3" width="13.42578125" bestFit="1" customWidth="1"/>
    <col min="4" max="4" width="10.7109375" customWidth="1"/>
    <col min="5" max="5" width="9.5703125" customWidth="1"/>
    <col min="6" max="6" width="8.42578125" customWidth="1"/>
    <col min="7" max="7" width="7.28515625" customWidth="1"/>
    <col min="8" max="8" width="8.85546875" customWidth="1"/>
    <col min="9" max="9" width="5.7109375" customWidth="1"/>
    <col min="10" max="10" width="6.42578125" customWidth="1"/>
    <col min="11" max="11" width="7.85546875" customWidth="1"/>
    <col min="12" max="12" width="8.7109375" customWidth="1"/>
    <col min="13" max="13" width="6.85546875" customWidth="1"/>
    <col min="14" max="14" width="6.140625" customWidth="1"/>
    <col min="15" max="15" width="6.7109375" customWidth="1"/>
  </cols>
  <sheetData>
    <row r="1" spans="1:15">
      <c r="A1" s="10" t="s">
        <v>21</v>
      </c>
    </row>
    <row r="2" spans="1:15">
      <c r="A2" t="s">
        <v>22</v>
      </c>
    </row>
    <row r="3" spans="1:15" ht="30" customHeight="1">
      <c r="A3" s="25" t="s">
        <v>23</v>
      </c>
      <c r="B3" s="25" t="s">
        <v>24</v>
      </c>
      <c r="C3" s="25" t="s">
        <v>25</v>
      </c>
      <c r="D3" s="25" t="s">
        <v>26</v>
      </c>
      <c r="E3" s="22" t="s">
        <v>27</v>
      </c>
      <c r="F3" s="26" t="s">
        <v>18</v>
      </c>
      <c r="G3" s="27"/>
      <c r="H3" s="27"/>
      <c r="I3" s="28"/>
      <c r="J3" s="22" t="s">
        <v>19</v>
      </c>
      <c r="K3" s="22" t="s">
        <v>20</v>
      </c>
      <c r="L3" s="23" t="s">
        <v>28</v>
      </c>
      <c r="M3" s="23" t="s">
        <v>29</v>
      </c>
      <c r="N3" s="23" t="s">
        <v>30</v>
      </c>
      <c r="O3" s="23" t="s">
        <v>31</v>
      </c>
    </row>
    <row r="4" spans="1:15">
      <c r="A4" s="25"/>
      <c r="B4" s="25"/>
      <c r="C4" s="25"/>
      <c r="D4" s="25"/>
      <c r="E4" s="22"/>
      <c r="F4" s="11" t="s">
        <v>32</v>
      </c>
      <c r="G4" s="11" t="s">
        <v>33</v>
      </c>
      <c r="H4" s="11" t="s">
        <v>34</v>
      </c>
      <c r="I4" s="11" t="s">
        <v>35</v>
      </c>
      <c r="J4" s="22"/>
      <c r="K4" s="23"/>
      <c r="L4" s="24"/>
      <c r="M4" s="24"/>
      <c r="N4" s="24"/>
      <c r="O4" s="24"/>
    </row>
    <row r="5" spans="1:15">
      <c r="A5">
        <v>6</v>
      </c>
      <c r="B5" t="s">
        <v>36</v>
      </c>
      <c r="C5" t="s">
        <v>37</v>
      </c>
      <c r="D5" t="s">
        <v>38</v>
      </c>
      <c r="E5" s="12">
        <v>7500</v>
      </c>
      <c r="F5" s="29">
        <f>E5*0.11</f>
        <v>825</v>
      </c>
      <c r="G5" s="29">
        <f>E5*0.03</f>
        <v>225</v>
      </c>
      <c r="H5" s="29">
        <f>E5*0.03</f>
        <v>225</v>
      </c>
      <c r="I5" s="30">
        <f>F5+G5+H5</f>
        <v>1275</v>
      </c>
      <c r="J5" s="31">
        <v>400</v>
      </c>
      <c r="K5" s="32">
        <f>E5-I5-J5</f>
        <v>5825</v>
      </c>
      <c r="L5" s="32">
        <f>E5*0.3</f>
        <v>2250</v>
      </c>
      <c r="M5" s="31"/>
      <c r="N5" s="31">
        <f>E5+L5</f>
        <v>9750</v>
      </c>
      <c r="O5" s="31"/>
    </row>
    <row r="6" spans="1:15">
      <c r="A6">
        <v>25</v>
      </c>
      <c r="B6" t="s">
        <v>39</v>
      </c>
      <c r="C6" t="s">
        <v>40</v>
      </c>
      <c r="D6" t="s">
        <v>41</v>
      </c>
      <c r="E6" s="12">
        <v>8500</v>
      </c>
      <c r="F6" s="29">
        <f t="shared" ref="F6:F29" si="0">E6*0.11</f>
        <v>935</v>
      </c>
      <c r="G6" s="29">
        <f t="shared" ref="G6:G29" si="1">E6*0.03</f>
        <v>255</v>
      </c>
      <c r="H6" s="29">
        <f t="shared" ref="H6:H29" si="2">E6*0.03</f>
        <v>255</v>
      </c>
      <c r="I6" s="30">
        <f t="shared" ref="I6:I29" si="3">F6+G6+H6</f>
        <v>1445</v>
      </c>
      <c r="J6" s="33">
        <v>500</v>
      </c>
      <c r="K6" s="34">
        <f t="shared" ref="K6:K29" si="4">E6-I6-J6</f>
        <v>6555</v>
      </c>
      <c r="L6" s="34">
        <f t="shared" ref="L6:L29" si="5">E6*0.3</f>
        <v>2550</v>
      </c>
      <c r="M6" s="33">
        <f>E6+L6</f>
        <v>11050</v>
      </c>
      <c r="N6" s="33"/>
      <c r="O6" s="33"/>
    </row>
    <row r="7" spans="1:15">
      <c r="A7">
        <v>7</v>
      </c>
      <c r="B7" t="s">
        <v>42</v>
      </c>
      <c r="C7" t="s">
        <v>43</v>
      </c>
      <c r="D7" t="s">
        <v>41</v>
      </c>
      <c r="E7" s="12">
        <v>9000</v>
      </c>
      <c r="F7" s="29">
        <f t="shared" si="0"/>
        <v>990</v>
      </c>
      <c r="G7" s="29">
        <f t="shared" si="1"/>
        <v>270</v>
      </c>
      <c r="H7" s="29">
        <f t="shared" si="2"/>
        <v>270</v>
      </c>
      <c r="I7" s="30">
        <f t="shared" si="3"/>
        <v>1530</v>
      </c>
      <c r="J7" s="33">
        <v>0</v>
      </c>
      <c r="K7" s="34">
        <f t="shared" si="4"/>
        <v>7470</v>
      </c>
      <c r="L7" s="34">
        <f t="shared" si="5"/>
        <v>2700</v>
      </c>
      <c r="M7" s="33">
        <f t="shared" ref="M7:M9" si="6">E7+L7</f>
        <v>11700</v>
      </c>
      <c r="N7" s="33"/>
      <c r="O7" s="33"/>
    </row>
    <row r="8" spans="1:15">
      <c r="A8">
        <v>12</v>
      </c>
      <c r="B8" t="s">
        <v>44</v>
      </c>
      <c r="C8" t="s">
        <v>45</v>
      </c>
      <c r="D8" t="s">
        <v>41</v>
      </c>
      <c r="E8" s="12">
        <v>7000</v>
      </c>
      <c r="F8" s="29">
        <f t="shared" si="0"/>
        <v>770</v>
      </c>
      <c r="G8" s="29">
        <f t="shared" si="1"/>
        <v>210</v>
      </c>
      <c r="H8" s="29">
        <f t="shared" si="2"/>
        <v>210</v>
      </c>
      <c r="I8" s="30">
        <f t="shared" si="3"/>
        <v>1190</v>
      </c>
      <c r="J8" s="33">
        <v>0</v>
      </c>
      <c r="K8" s="34">
        <f t="shared" si="4"/>
        <v>5810</v>
      </c>
      <c r="L8" s="34">
        <f t="shared" si="5"/>
        <v>2100</v>
      </c>
      <c r="M8" s="33">
        <f t="shared" si="6"/>
        <v>9100</v>
      </c>
      <c r="N8" s="33"/>
      <c r="O8" s="33"/>
    </row>
    <row r="9" spans="1:15">
      <c r="A9">
        <v>60</v>
      </c>
      <c r="B9" t="s">
        <v>46</v>
      </c>
      <c r="C9" t="s">
        <v>47</v>
      </c>
      <c r="D9" t="s">
        <v>41</v>
      </c>
      <c r="E9" s="12">
        <v>6300</v>
      </c>
      <c r="F9" s="29">
        <f t="shared" si="0"/>
        <v>693</v>
      </c>
      <c r="G9" s="29">
        <f t="shared" si="1"/>
        <v>189</v>
      </c>
      <c r="H9" s="29">
        <f t="shared" si="2"/>
        <v>189</v>
      </c>
      <c r="I9" s="30">
        <f t="shared" si="3"/>
        <v>1071</v>
      </c>
      <c r="J9" s="33">
        <v>0</v>
      </c>
      <c r="K9" s="34">
        <f t="shared" si="4"/>
        <v>5229</v>
      </c>
      <c r="L9" s="34">
        <f t="shared" si="5"/>
        <v>1890</v>
      </c>
      <c r="M9" s="33">
        <f t="shared" si="6"/>
        <v>8190</v>
      </c>
      <c r="N9" s="33"/>
      <c r="O9" s="33"/>
    </row>
    <row r="10" spans="1:15">
      <c r="A10">
        <v>15</v>
      </c>
      <c r="B10" t="s">
        <v>48</v>
      </c>
      <c r="C10" t="s">
        <v>49</v>
      </c>
      <c r="D10" t="s">
        <v>50</v>
      </c>
      <c r="E10" s="12">
        <v>7500</v>
      </c>
      <c r="F10" s="29">
        <f t="shared" si="0"/>
        <v>825</v>
      </c>
      <c r="G10" s="29">
        <f t="shared" si="1"/>
        <v>225</v>
      </c>
      <c r="H10" s="29">
        <f t="shared" si="2"/>
        <v>225</v>
      </c>
      <c r="I10" s="30">
        <f t="shared" si="3"/>
        <v>1275</v>
      </c>
      <c r="J10" s="33">
        <v>0</v>
      </c>
      <c r="K10" s="34">
        <f t="shared" si="4"/>
        <v>6225</v>
      </c>
      <c r="L10" s="34">
        <f t="shared" si="5"/>
        <v>2250</v>
      </c>
      <c r="M10" s="33"/>
      <c r="N10" s="33"/>
      <c r="O10" s="33">
        <f>E10+L10</f>
        <v>9750</v>
      </c>
    </row>
    <row r="11" spans="1:15">
      <c r="A11">
        <v>10</v>
      </c>
      <c r="B11" t="s">
        <v>51</v>
      </c>
      <c r="C11" t="s">
        <v>52</v>
      </c>
      <c r="D11" t="s">
        <v>41</v>
      </c>
      <c r="E11" s="12">
        <v>9000</v>
      </c>
      <c r="F11" s="29">
        <f t="shared" si="0"/>
        <v>990</v>
      </c>
      <c r="G11" s="29">
        <f t="shared" si="1"/>
        <v>270</v>
      </c>
      <c r="H11" s="29">
        <f t="shared" si="2"/>
        <v>270</v>
      </c>
      <c r="I11" s="30">
        <f t="shared" si="3"/>
        <v>1530</v>
      </c>
      <c r="J11" s="33">
        <v>0</v>
      </c>
      <c r="K11" s="34">
        <f t="shared" si="4"/>
        <v>7470</v>
      </c>
      <c r="L11" s="34">
        <f t="shared" si="5"/>
        <v>2700</v>
      </c>
      <c r="M11" s="33">
        <f>E11+L11</f>
        <v>11700</v>
      </c>
      <c r="N11" s="33"/>
      <c r="O11" s="33"/>
    </row>
    <row r="12" spans="1:15">
      <c r="A12">
        <v>11</v>
      </c>
      <c r="B12" t="s">
        <v>53</v>
      </c>
      <c r="C12" t="s">
        <v>54</v>
      </c>
      <c r="D12" t="s">
        <v>41</v>
      </c>
      <c r="E12" s="12">
        <v>8300</v>
      </c>
      <c r="F12" s="29">
        <f t="shared" si="0"/>
        <v>913</v>
      </c>
      <c r="G12" s="29">
        <f t="shared" si="1"/>
        <v>249</v>
      </c>
      <c r="H12" s="29">
        <f t="shared" si="2"/>
        <v>249</v>
      </c>
      <c r="I12" s="30">
        <f t="shared" si="3"/>
        <v>1411</v>
      </c>
      <c r="J12" s="33">
        <v>0</v>
      </c>
      <c r="K12" s="34">
        <f t="shared" si="4"/>
        <v>6889</v>
      </c>
      <c r="L12" s="34">
        <f t="shared" si="5"/>
        <v>2490</v>
      </c>
      <c r="M12" s="33">
        <f>E12+L12</f>
        <v>10790</v>
      </c>
      <c r="N12" s="33"/>
      <c r="O12" s="33"/>
    </row>
    <row r="13" spans="1:15">
      <c r="A13">
        <v>41</v>
      </c>
      <c r="B13" t="s">
        <v>55</v>
      </c>
      <c r="C13" t="s">
        <v>56</v>
      </c>
      <c r="D13" t="s">
        <v>41</v>
      </c>
      <c r="E13" s="12">
        <v>8700</v>
      </c>
      <c r="F13" s="29">
        <f t="shared" si="0"/>
        <v>957</v>
      </c>
      <c r="G13" s="29">
        <f t="shared" si="1"/>
        <v>261</v>
      </c>
      <c r="H13" s="29">
        <f t="shared" si="2"/>
        <v>261</v>
      </c>
      <c r="I13" s="30">
        <f t="shared" si="3"/>
        <v>1479</v>
      </c>
      <c r="J13" s="33">
        <v>0</v>
      </c>
      <c r="K13" s="34">
        <f t="shared" si="4"/>
        <v>7221</v>
      </c>
      <c r="L13" s="34">
        <f t="shared" si="5"/>
        <v>2610</v>
      </c>
      <c r="M13" s="33">
        <f>E13+L13</f>
        <v>11310</v>
      </c>
      <c r="N13" s="33"/>
      <c r="O13" s="33"/>
    </row>
    <row r="14" spans="1:15">
      <c r="A14">
        <v>40</v>
      </c>
      <c r="B14" t="s">
        <v>57</v>
      </c>
      <c r="C14" t="s">
        <v>58</v>
      </c>
      <c r="D14" t="s">
        <v>38</v>
      </c>
      <c r="E14" s="12">
        <v>7000</v>
      </c>
      <c r="F14" s="29">
        <f t="shared" si="0"/>
        <v>770</v>
      </c>
      <c r="G14" s="29">
        <f t="shared" si="1"/>
        <v>210</v>
      </c>
      <c r="H14" s="29">
        <f t="shared" si="2"/>
        <v>210</v>
      </c>
      <c r="I14" s="30">
        <f t="shared" si="3"/>
        <v>1190</v>
      </c>
      <c r="J14" s="33">
        <v>0</v>
      </c>
      <c r="K14" s="34">
        <f t="shared" si="4"/>
        <v>5810</v>
      </c>
      <c r="L14" s="34">
        <f t="shared" si="5"/>
        <v>2100</v>
      </c>
      <c r="M14" s="33"/>
      <c r="N14" s="33">
        <f>E14+L14</f>
        <v>9100</v>
      </c>
      <c r="O14" s="33"/>
    </row>
    <row r="15" spans="1:15">
      <c r="A15">
        <v>31</v>
      </c>
      <c r="B15" t="s">
        <v>59</v>
      </c>
      <c r="C15" t="s">
        <v>60</v>
      </c>
      <c r="D15" t="s">
        <v>41</v>
      </c>
      <c r="E15" s="12">
        <v>8400</v>
      </c>
      <c r="F15" s="29">
        <f t="shared" si="0"/>
        <v>924</v>
      </c>
      <c r="G15" s="29">
        <f t="shared" si="1"/>
        <v>252</v>
      </c>
      <c r="H15" s="29">
        <f t="shared" si="2"/>
        <v>252</v>
      </c>
      <c r="I15" s="30">
        <f t="shared" si="3"/>
        <v>1428</v>
      </c>
      <c r="J15" s="33">
        <v>1500</v>
      </c>
      <c r="K15" s="34">
        <f t="shared" si="4"/>
        <v>5472</v>
      </c>
      <c r="L15" s="34">
        <f t="shared" si="5"/>
        <v>2520</v>
      </c>
      <c r="M15" s="33">
        <f>E15+L15</f>
        <v>10920</v>
      </c>
      <c r="N15" s="33"/>
      <c r="O15" s="33"/>
    </row>
    <row r="16" spans="1:15">
      <c r="A16">
        <v>54</v>
      </c>
      <c r="B16" t="s">
        <v>61</v>
      </c>
      <c r="C16" t="s">
        <v>62</v>
      </c>
      <c r="D16" t="s">
        <v>41</v>
      </c>
      <c r="E16" s="12">
        <v>8000</v>
      </c>
      <c r="F16" s="29">
        <f t="shared" si="0"/>
        <v>880</v>
      </c>
      <c r="G16" s="29">
        <f t="shared" si="1"/>
        <v>240</v>
      </c>
      <c r="H16" s="29">
        <f t="shared" si="2"/>
        <v>240</v>
      </c>
      <c r="I16" s="30">
        <f t="shared" si="3"/>
        <v>1360</v>
      </c>
      <c r="J16" s="33">
        <v>2000</v>
      </c>
      <c r="K16" s="34">
        <f t="shared" si="4"/>
        <v>4640</v>
      </c>
      <c r="L16" s="34">
        <f t="shared" si="5"/>
        <v>2400</v>
      </c>
      <c r="M16" s="33">
        <f t="shared" ref="M16:M26" si="7">E16+L16</f>
        <v>10400</v>
      </c>
      <c r="N16" s="33"/>
      <c r="O16" s="33"/>
    </row>
    <row r="17" spans="1:15">
      <c r="A17">
        <v>19</v>
      </c>
      <c r="B17" t="s">
        <v>63</v>
      </c>
      <c r="C17" t="s">
        <v>64</v>
      </c>
      <c r="D17" t="s">
        <v>41</v>
      </c>
      <c r="E17" s="12">
        <v>8100</v>
      </c>
      <c r="F17" s="29">
        <f t="shared" si="0"/>
        <v>891</v>
      </c>
      <c r="G17" s="29">
        <f t="shared" si="1"/>
        <v>243</v>
      </c>
      <c r="H17" s="29">
        <f t="shared" si="2"/>
        <v>243</v>
      </c>
      <c r="I17" s="30">
        <f t="shared" si="3"/>
        <v>1377</v>
      </c>
      <c r="J17" s="33">
        <v>0</v>
      </c>
      <c r="K17" s="34">
        <f t="shared" si="4"/>
        <v>6723</v>
      </c>
      <c r="L17" s="34">
        <f t="shared" si="5"/>
        <v>2430</v>
      </c>
      <c r="M17" s="33">
        <f t="shared" si="7"/>
        <v>10530</v>
      </c>
      <c r="N17" s="33"/>
      <c r="O17" s="33"/>
    </row>
    <row r="18" spans="1:15">
      <c r="A18">
        <v>59</v>
      </c>
      <c r="B18" t="s">
        <v>65</v>
      </c>
      <c r="C18" t="s">
        <v>66</v>
      </c>
      <c r="D18" t="s">
        <v>41</v>
      </c>
      <c r="E18" s="12">
        <v>7500</v>
      </c>
      <c r="F18" s="29">
        <f t="shared" si="0"/>
        <v>825</v>
      </c>
      <c r="G18" s="29">
        <f t="shared" si="1"/>
        <v>225</v>
      </c>
      <c r="H18" s="29">
        <f t="shared" si="2"/>
        <v>225</v>
      </c>
      <c r="I18" s="30">
        <f t="shared" si="3"/>
        <v>1275</v>
      </c>
      <c r="J18" s="33">
        <v>0</v>
      </c>
      <c r="K18" s="34">
        <f t="shared" si="4"/>
        <v>6225</v>
      </c>
      <c r="L18" s="34">
        <f t="shared" si="5"/>
        <v>2250</v>
      </c>
      <c r="M18" s="33">
        <f t="shared" si="7"/>
        <v>9750</v>
      </c>
      <c r="N18" s="33"/>
      <c r="O18" s="33"/>
    </row>
    <row r="19" spans="1:15">
      <c r="A19">
        <v>18</v>
      </c>
      <c r="B19" t="s">
        <v>67</v>
      </c>
      <c r="C19" t="s">
        <v>68</v>
      </c>
      <c r="D19" t="s">
        <v>50</v>
      </c>
      <c r="E19" s="12">
        <v>8100</v>
      </c>
      <c r="F19" s="29">
        <f t="shared" si="0"/>
        <v>891</v>
      </c>
      <c r="G19" s="29">
        <f t="shared" si="1"/>
        <v>243</v>
      </c>
      <c r="H19" s="29">
        <f t="shared" si="2"/>
        <v>243</v>
      </c>
      <c r="I19" s="30">
        <f t="shared" si="3"/>
        <v>1377</v>
      </c>
      <c r="J19" s="33">
        <v>500</v>
      </c>
      <c r="K19" s="34">
        <f t="shared" si="4"/>
        <v>6223</v>
      </c>
      <c r="L19" s="34">
        <f t="shared" si="5"/>
        <v>2430</v>
      </c>
      <c r="M19" s="33"/>
      <c r="N19" s="33"/>
      <c r="O19" s="33">
        <f>E19+L19</f>
        <v>10530</v>
      </c>
    </row>
    <row r="20" spans="1:15">
      <c r="A20">
        <v>14</v>
      </c>
      <c r="B20" t="s">
        <v>69</v>
      </c>
      <c r="C20" t="s">
        <v>70</v>
      </c>
      <c r="D20" t="s">
        <v>41</v>
      </c>
      <c r="E20" s="12">
        <v>7600</v>
      </c>
      <c r="F20" s="29">
        <f t="shared" si="0"/>
        <v>836</v>
      </c>
      <c r="G20" s="29">
        <f t="shared" si="1"/>
        <v>228</v>
      </c>
      <c r="H20" s="29">
        <f t="shared" si="2"/>
        <v>228</v>
      </c>
      <c r="I20" s="30">
        <f t="shared" si="3"/>
        <v>1292</v>
      </c>
      <c r="J20" s="33">
        <v>600</v>
      </c>
      <c r="K20" s="34">
        <f t="shared" si="4"/>
        <v>5708</v>
      </c>
      <c r="L20" s="34">
        <f t="shared" si="5"/>
        <v>2280</v>
      </c>
      <c r="M20" s="33">
        <f t="shared" si="7"/>
        <v>9880</v>
      </c>
      <c r="N20" s="33"/>
      <c r="O20" s="33"/>
    </row>
    <row r="21" spans="1:15">
      <c r="A21">
        <v>52</v>
      </c>
      <c r="B21" t="s">
        <v>71</v>
      </c>
      <c r="C21" t="s">
        <v>72</v>
      </c>
      <c r="D21" t="s">
        <v>41</v>
      </c>
      <c r="E21" s="12">
        <v>7600</v>
      </c>
      <c r="F21" s="29">
        <f t="shared" si="0"/>
        <v>836</v>
      </c>
      <c r="G21" s="29">
        <f t="shared" si="1"/>
        <v>228</v>
      </c>
      <c r="H21" s="29">
        <f t="shared" si="2"/>
        <v>228</v>
      </c>
      <c r="I21" s="30">
        <f t="shared" si="3"/>
        <v>1292</v>
      </c>
      <c r="J21" s="33">
        <v>0</v>
      </c>
      <c r="K21" s="34">
        <f t="shared" si="4"/>
        <v>6308</v>
      </c>
      <c r="L21" s="34">
        <f t="shared" si="5"/>
        <v>2280</v>
      </c>
      <c r="M21" s="33">
        <f t="shared" si="7"/>
        <v>9880</v>
      </c>
      <c r="N21" s="33"/>
      <c r="O21" s="33"/>
    </row>
    <row r="22" spans="1:15">
      <c r="A22">
        <v>34</v>
      </c>
      <c r="B22" t="s">
        <v>73</v>
      </c>
      <c r="C22" t="s">
        <v>74</v>
      </c>
      <c r="D22" t="s">
        <v>38</v>
      </c>
      <c r="E22" s="12">
        <v>6500</v>
      </c>
      <c r="F22" s="29">
        <f t="shared" si="0"/>
        <v>715</v>
      </c>
      <c r="G22" s="29">
        <f t="shared" si="1"/>
        <v>195</v>
      </c>
      <c r="H22" s="29">
        <f t="shared" si="2"/>
        <v>195</v>
      </c>
      <c r="I22" s="30">
        <f t="shared" si="3"/>
        <v>1105</v>
      </c>
      <c r="J22" s="33">
        <v>100</v>
      </c>
      <c r="K22" s="34">
        <f t="shared" si="4"/>
        <v>5295</v>
      </c>
      <c r="L22" s="34">
        <f t="shared" si="5"/>
        <v>1950</v>
      </c>
      <c r="M22" s="33"/>
      <c r="N22" s="33">
        <f>E22+L22</f>
        <v>8450</v>
      </c>
      <c r="O22" s="33"/>
    </row>
    <row r="23" spans="1:15">
      <c r="A23">
        <v>17</v>
      </c>
      <c r="B23" t="s">
        <v>75</v>
      </c>
      <c r="C23" t="s">
        <v>76</v>
      </c>
      <c r="D23" t="s">
        <v>41</v>
      </c>
      <c r="E23" s="12">
        <v>7200</v>
      </c>
      <c r="F23" s="29">
        <f t="shared" si="0"/>
        <v>792</v>
      </c>
      <c r="G23" s="29">
        <f t="shared" si="1"/>
        <v>216</v>
      </c>
      <c r="H23" s="29">
        <f t="shared" si="2"/>
        <v>216</v>
      </c>
      <c r="I23" s="30">
        <f t="shared" si="3"/>
        <v>1224</v>
      </c>
      <c r="J23" s="33">
        <v>100</v>
      </c>
      <c r="K23" s="34">
        <f t="shared" si="4"/>
        <v>5876</v>
      </c>
      <c r="L23" s="34">
        <f t="shared" si="5"/>
        <v>2160</v>
      </c>
      <c r="M23" s="33">
        <f t="shared" si="7"/>
        <v>9360</v>
      </c>
      <c r="N23" s="33"/>
      <c r="O23" s="33"/>
    </row>
    <row r="24" spans="1:15">
      <c r="A24">
        <v>27</v>
      </c>
      <c r="B24" t="s">
        <v>77</v>
      </c>
      <c r="C24" t="s">
        <v>78</v>
      </c>
      <c r="D24" t="s">
        <v>41</v>
      </c>
      <c r="E24" s="12">
        <v>7300</v>
      </c>
      <c r="F24" s="29">
        <f t="shared" si="0"/>
        <v>803</v>
      </c>
      <c r="G24" s="29">
        <f t="shared" si="1"/>
        <v>219</v>
      </c>
      <c r="H24" s="29">
        <f t="shared" si="2"/>
        <v>219</v>
      </c>
      <c r="I24" s="30">
        <f t="shared" si="3"/>
        <v>1241</v>
      </c>
      <c r="J24" s="33">
        <v>0</v>
      </c>
      <c r="K24" s="34">
        <f t="shared" si="4"/>
        <v>6059</v>
      </c>
      <c r="L24" s="34">
        <f t="shared" si="5"/>
        <v>2190</v>
      </c>
      <c r="M24" s="33">
        <f t="shared" si="7"/>
        <v>9490</v>
      </c>
      <c r="N24" s="33"/>
      <c r="O24" s="33"/>
    </row>
    <row r="25" spans="1:15">
      <c r="A25">
        <v>16</v>
      </c>
      <c r="B25" t="s">
        <v>79</v>
      </c>
      <c r="C25" t="s">
        <v>80</v>
      </c>
      <c r="D25" t="s">
        <v>41</v>
      </c>
      <c r="E25" s="12">
        <v>8000</v>
      </c>
      <c r="F25" s="29">
        <f t="shared" si="0"/>
        <v>880</v>
      </c>
      <c r="G25" s="29">
        <f t="shared" si="1"/>
        <v>240</v>
      </c>
      <c r="H25" s="29">
        <f t="shared" si="2"/>
        <v>240</v>
      </c>
      <c r="I25" s="30">
        <f t="shared" si="3"/>
        <v>1360</v>
      </c>
      <c r="J25" s="33">
        <v>0</v>
      </c>
      <c r="K25" s="34">
        <f t="shared" si="4"/>
        <v>6640</v>
      </c>
      <c r="L25" s="34">
        <f t="shared" si="5"/>
        <v>2400</v>
      </c>
      <c r="M25" s="33">
        <f t="shared" si="7"/>
        <v>10400</v>
      </c>
      <c r="N25" s="33"/>
      <c r="O25" s="33"/>
    </row>
    <row r="26" spans="1:15">
      <c r="A26">
        <v>58</v>
      </c>
      <c r="B26" t="s">
        <v>81</v>
      </c>
      <c r="C26" t="s">
        <v>82</v>
      </c>
      <c r="D26" t="s">
        <v>41</v>
      </c>
      <c r="E26" s="12">
        <v>8500</v>
      </c>
      <c r="F26" s="29">
        <f t="shared" si="0"/>
        <v>935</v>
      </c>
      <c r="G26" s="29">
        <f t="shared" si="1"/>
        <v>255</v>
      </c>
      <c r="H26" s="29">
        <f t="shared" si="2"/>
        <v>255</v>
      </c>
      <c r="I26" s="30">
        <f t="shared" si="3"/>
        <v>1445</v>
      </c>
      <c r="J26" s="33">
        <v>0</v>
      </c>
      <c r="K26" s="34">
        <f t="shared" si="4"/>
        <v>7055</v>
      </c>
      <c r="L26" s="34">
        <f t="shared" si="5"/>
        <v>2550</v>
      </c>
      <c r="M26" s="33">
        <f t="shared" si="7"/>
        <v>11050</v>
      </c>
      <c r="N26" s="33"/>
      <c r="O26" s="33"/>
    </row>
    <row r="27" spans="1:15">
      <c r="A27">
        <v>20</v>
      </c>
      <c r="B27" t="s">
        <v>83</v>
      </c>
      <c r="C27" t="s">
        <v>84</v>
      </c>
      <c r="D27" t="s">
        <v>50</v>
      </c>
      <c r="E27" s="12">
        <v>9000</v>
      </c>
      <c r="F27" s="29">
        <f t="shared" si="0"/>
        <v>990</v>
      </c>
      <c r="G27" s="29">
        <f t="shared" si="1"/>
        <v>270</v>
      </c>
      <c r="H27" s="29">
        <f t="shared" si="2"/>
        <v>270</v>
      </c>
      <c r="I27" s="30">
        <f t="shared" si="3"/>
        <v>1530</v>
      </c>
      <c r="J27" s="33">
        <v>0</v>
      </c>
      <c r="K27" s="34">
        <f t="shared" si="4"/>
        <v>7470</v>
      </c>
      <c r="L27" s="34">
        <f t="shared" si="5"/>
        <v>2700</v>
      </c>
      <c r="M27" s="33"/>
      <c r="N27" s="33"/>
      <c r="O27" s="33">
        <f>E27+L27</f>
        <v>11700</v>
      </c>
    </row>
    <row r="28" spans="1:15">
      <c r="A28">
        <v>70</v>
      </c>
      <c r="B28" t="s">
        <v>85</v>
      </c>
      <c r="C28" t="s">
        <v>86</v>
      </c>
      <c r="D28" t="s">
        <v>50</v>
      </c>
      <c r="E28" s="12">
        <v>7500</v>
      </c>
      <c r="F28" s="29">
        <f t="shared" si="0"/>
        <v>825</v>
      </c>
      <c r="G28" s="29">
        <f t="shared" si="1"/>
        <v>225</v>
      </c>
      <c r="H28" s="29">
        <f t="shared" si="2"/>
        <v>225</v>
      </c>
      <c r="I28" s="30">
        <f t="shared" si="3"/>
        <v>1275</v>
      </c>
      <c r="J28" s="33">
        <v>0</v>
      </c>
      <c r="K28" s="34">
        <f t="shared" si="4"/>
        <v>6225</v>
      </c>
      <c r="L28" s="34">
        <f t="shared" si="5"/>
        <v>2250</v>
      </c>
      <c r="M28" s="33"/>
      <c r="N28" s="33"/>
      <c r="O28" s="33">
        <f>E28+L28</f>
        <v>9750</v>
      </c>
    </row>
    <row r="29" spans="1:15">
      <c r="A29" s="13">
        <v>36</v>
      </c>
      <c r="B29" s="13" t="s">
        <v>87</v>
      </c>
      <c r="C29" s="13" t="s">
        <v>88</v>
      </c>
      <c r="D29" s="13" t="s">
        <v>41</v>
      </c>
      <c r="E29" s="14">
        <v>8200</v>
      </c>
      <c r="F29" s="35">
        <f t="shared" si="0"/>
        <v>902</v>
      </c>
      <c r="G29" s="35">
        <f t="shared" si="1"/>
        <v>246</v>
      </c>
      <c r="H29" s="35">
        <f t="shared" si="2"/>
        <v>246</v>
      </c>
      <c r="I29" s="36">
        <f t="shared" si="3"/>
        <v>1394</v>
      </c>
      <c r="J29" s="37">
        <v>0</v>
      </c>
      <c r="K29" s="38">
        <f t="shared" si="4"/>
        <v>6806</v>
      </c>
      <c r="L29" s="38">
        <f t="shared" si="5"/>
        <v>2460</v>
      </c>
      <c r="M29" s="37">
        <f t="shared" ref="M29" si="8">E29+L29</f>
        <v>10660</v>
      </c>
      <c r="N29" s="39"/>
      <c r="O29" s="39"/>
    </row>
    <row r="30" spans="1:15">
      <c r="E30" s="15">
        <f>SUM(E5:E29)</f>
        <v>196300</v>
      </c>
      <c r="F30" s="40">
        <f t="shared" ref="F30:K30" si="9">SUM(F5:F29)</f>
        <v>21593</v>
      </c>
      <c r="G30" s="40">
        <f t="shared" si="9"/>
        <v>5889</v>
      </c>
      <c r="H30" s="40">
        <f t="shared" si="9"/>
        <v>5889</v>
      </c>
      <c r="I30" s="40">
        <f t="shared" si="9"/>
        <v>33371</v>
      </c>
      <c r="J30" s="40">
        <f t="shared" si="9"/>
        <v>5700</v>
      </c>
      <c r="K30" s="40">
        <f t="shared" si="9"/>
        <v>157229</v>
      </c>
      <c r="L30" s="40">
        <f>SUM(L5:L29)</f>
        <v>58890</v>
      </c>
      <c r="M30" s="40">
        <f>SUM(M5:M29)</f>
        <v>186160</v>
      </c>
      <c r="N30" s="40">
        <f>SUM(N5:N29)</f>
        <v>27300</v>
      </c>
      <c r="O30" s="40">
        <f>SUM(O5:O29)</f>
        <v>41730</v>
      </c>
    </row>
    <row r="31" spans="1:15">
      <c r="C31" t="s">
        <v>89</v>
      </c>
      <c r="D31" t="s">
        <v>38</v>
      </c>
      <c r="E31" s="16">
        <f>E5+E14+E22</f>
        <v>21000</v>
      </c>
      <c r="F31" s="41"/>
      <c r="G31" s="41"/>
      <c r="H31" s="41"/>
      <c r="I31" s="41"/>
      <c r="J31" s="41"/>
      <c r="K31" s="41"/>
      <c r="L31" s="42">
        <f>E30+L30</f>
        <v>255190</v>
      </c>
      <c r="M31" s="43">
        <f>M30+N30+O30</f>
        <v>255190</v>
      </c>
      <c r="N31" s="44"/>
      <c r="O31" s="45"/>
    </row>
    <row r="32" spans="1:15">
      <c r="C32" t="s">
        <v>89</v>
      </c>
      <c r="D32" t="s">
        <v>50</v>
      </c>
      <c r="E32" s="16">
        <f>E10+E19+E27+E28</f>
        <v>32100</v>
      </c>
    </row>
    <row r="33" spans="1:5">
      <c r="C33" t="s">
        <v>89</v>
      </c>
      <c r="D33" t="s">
        <v>41</v>
      </c>
      <c r="E33" s="16">
        <f>E30-E31-E32</f>
        <v>143200</v>
      </c>
    </row>
    <row r="35" spans="1:5">
      <c r="A35" t="s">
        <v>90</v>
      </c>
    </row>
  </sheetData>
  <mergeCells count="13">
    <mergeCell ref="F3:I3"/>
    <mergeCell ref="A3:A4"/>
    <mergeCell ref="B3:B4"/>
    <mergeCell ref="C3:C4"/>
    <mergeCell ref="D3:D4"/>
    <mergeCell ref="E3:E4"/>
    <mergeCell ref="M31:O31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PEDAG</vt:lpstr>
      <vt:lpstr>APUNTE</vt:lpstr>
      <vt:lpstr>TRAB PRACT MANO DE OB resuelto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2020-09-07T18:21:47Z</cp:lastPrinted>
  <dcterms:created xsi:type="dcterms:W3CDTF">2020-04-08T16:44:30Z</dcterms:created>
  <dcterms:modified xsi:type="dcterms:W3CDTF">2020-09-16T18:40:19Z</dcterms:modified>
</cp:coreProperties>
</file>