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855" windowHeight="11760" firstSheet="1" activeTab="4"/>
  </bookViews>
  <sheets>
    <sheet name="PLAN PEDAG" sheetId="1" r:id="rId1"/>
    <sheet name="TRABAJO PRACTICO resuelto" sheetId="10" r:id="rId2"/>
    <sheet name="APUNTE" sheetId="11" r:id="rId3"/>
    <sheet name="TRABAJO PRACTICO EF PALANCA" sheetId="12" r:id="rId4"/>
    <sheet name="TRABAJO PRACT IND DUPONT" sheetId="13" r:id="rId5"/>
  </sheets>
  <calcPr calcId="124519"/>
</workbook>
</file>

<file path=xl/calcChain.xml><?xml version="1.0" encoding="utf-8"?>
<calcChain xmlns="http://schemas.openxmlformats.org/spreadsheetml/2006/main">
  <c r="I33" i="12"/>
  <c r="H33"/>
  <c r="G33"/>
  <c r="F33"/>
  <c r="E33"/>
  <c r="D33"/>
  <c r="C33"/>
  <c r="B33"/>
  <c r="I29"/>
  <c r="I32" s="1"/>
  <c r="I34" s="1"/>
  <c r="H29"/>
  <c r="H32" s="1"/>
  <c r="H34" s="1"/>
  <c r="G29"/>
  <c r="G32" s="1"/>
  <c r="G34" s="1"/>
  <c r="F29"/>
  <c r="F32" s="1"/>
  <c r="F34" s="1"/>
  <c r="E29"/>
  <c r="E32" s="1"/>
  <c r="E34" s="1"/>
  <c r="D29"/>
  <c r="D32" s="1"/>
  <c r="D34" s="1"/>
  <c r="C29"/>
  <c r="C32" s="1"/>
  <c r="C34" s="1"/>
  <c r="B29"/>
  <c r="B32" s="1"/>
  <c r="B34" s="1"/>
  <c r="I15"/>
  <c r="H15"/>
  <c r="G15"/>
  <c r="F15"/>
  <c r="E15"/>
  <c r="D15"/>
  <c r="C15"/>
  <c r="B15"/>
  <c r="I11"/>
  <c r="I14" s="1"/>
  <c r="I16" s="1"/>
  <c r="H11"/>
  <c r="H14" s="1"/>
  <c r="H16" s="1"/>
  <c r="G11"/>
  <c r="G14" s="1"/>
  <c r="G16" s="1"/>
  <c r="F11"/>
  <c r="F14" s="1"/>
  <c r="F16" s="1"/>
  <c r="E11"/>
  <c r="E14" s="1"/>
  <c r="E16" s="1"/>
  <c r="D11"/>
  <c r="D14" s="1"/>
  <c r="D16" s="1"/>
  <c r="C11"/>
  <c r="C14" s="1"/>
  <c r="C16" s="1"/>
  <c r="B11"/>
  <c r="B14" s="1"/>
  <c r="B16" l="1"/>
  <c r="F39" i="10" l="1"/>
  <c r="F34"/>
  <c r="F35"/>
  <c r="F36"/>
  <c r="F37"/>
  <c r="F38"/>
  <c r="F33"/>
  <c r="E12"/>
  <c r="E13"/>
  <c r="E14"/>
  <c r="E15"/>
  <c r="E11"/>
  <c r="B52"/>
  <c r="F56"/>
  <c r="E56"/>
  <c r="C56"/>
  <c r="B56"/>
  <c r="D56" s="1"/>
  <c r="G55"/>
  <c r="D55"/>
  <c r="G54"/>
  <c r="D54"/>
  <c r="G53"/>
  <c r="D53"/>
  <c r="F52"/>
  <c r="E52"/>
  <c r="C52"/>
  <c r="D52"/>
  <c r="G51"/>
  <c r="D51"/>
  <c r="G50"/>
  <c r="D50"/>
  <c r="E38"/>
  <c r="D38"/>
  <c r="E37"/>
  <c r="D37"/>
  <c r="E36"/>
  <c r="D36"/>
  <c r="C35"/>
  <c r="B35"/>
  <c r="E34"/>
  <c r="D34"/>
  <c r="E33"/>
  <c r="D33"/>
  <c r="F29"/>
  <c r="C28"/>
  <c r="C30" s="1"/>
  <c r="B28"/>
  <c r="B30" s="1"/>
  <c r="F27"/>
  <c r="F26"/>
  <c r="F25"/>
  <c r="F24"/>
  <c r="F23"/>
  <c r="C19"/>
  <c r="B19"/>
  <c r="F19" s="1"/>
  <c r="F18"/>
  <c r="F17"/>
  <c r="C15"/>
  <c r="C20" s="1"/>
  <c r="B15"/>
  <c r="B20" s="1"/>
  <c r="F14"/>
  <c r="F13"/>
  <c r="F12"/>
  <c r="F11"/>
  <c r="G56" l="1"/>
  <c r="G52"/>
  <c r="E20"/>
  <c r="E18"/>
  <c r="F20"/>
  <c r="E17"/>
  <c r="D29"/>
  <c r="D27"/>
  <c r="D25"/>
  <c r="D23"/>
  <c r="D30"/>
  <c r="D26"/>
  <c r="D24"/>
  <c r="D17"/>
  <c r="D14"/>
  <c r="D12"/>
  <c r="D20"/>
  <c r="D18"/>
  <c r="D13"/>
  <c r="D11"/>
  <c r="E30"/>
  <c r="E26"/>
  <c r="E24"/>
  <c r="F30"/>
  <c r="E29"/>
  <c r="E27"/>
  <c r="E25"/>
  <c r="E23"/>
  <c r="E19"/>
  <c r="B45"/>
  <c r="C45"/>
  <c r="D15"/>
  <c r="F15"/>
  <c r="D28"/>
  <c r="F28"/>
  <c r="E35"/>
  <c r="C39"/>
  <c r="D19"/>
  <c r="E28"/>
  <c r="D35"/>
  <c r="B39"/>
  <c r="B44" l="1"/>
  <c r="B43"/>
  <c r="D39"/>
  <c r="B42" s="1"/>
  <c r="C44"/>
  <c r="C43"/>
  <c r="E39"/>
  <c r="C42" s="1"/>
</calcChain>
</file>

<file path=xl/sharedStrings.xml><?xml version="1.0" encoding="utf-8"?>
<sst xmlns="http://schemas.openxmlformats.org/spreadsheetml/2006/main" count="205" uniqueCount="152">
  <si>
    <t>INSTITTUTO SUPERIOR DEL PREFESORADO DE SALTA Nro. 6005</t>
  </si>
  <si>
    <t>PLAN PEDAGOGICO: TECNICATURA SUP. EN ADM. CON ORIENTACION EN COMERCIALIZACION</t>
  </si>
  <si>
    <t>CONTENIDO O TEMA A DESARROLLAR</t>
  </si>
  <si>
    <t>GUIA O ACTIVIDADES</t>
  </si>
  <si>
    <t>BIBLIOGRAFIA</t>
  </si>
  <si>
    <t>Cdor Enrique J. Cárdenas</t>
  </si>
  <si>
    <t>APELLIDO Y NOMBRE DOCENTE:  CÁRDENAS, ENRIQUE JOSÉ</t>
  </si>
  <si>
    <t>ASIGNATURA: CONTABILIDAD DE GESTION 2do año</t>
  </si>
  <si>
    <t xml:space="preserve">HORARIO </t>
  </si>
  <si>
    <t xml:space="preserve">HORARIO : </t>
  </si>
  <si>
    <t>desde 21:40</t>
  </si>
  <si>
    <t>hasta 23:00</t>
  </si>
  <si>
    <t>APUNTES DE CLASE</t>
  </si>
  <si>
    <t>"ANALISIS E INTERPRETACION DE ESTADOS CONTABLES" Isaac A. Senderovich- Alejandro J. Telias</t>
  </si>
  <si>
    <t>TRABAJO PRACTICO</t>
  </si>
  <si>
    <t>CUALQUIER LIBRO DE ANALISIS E INTERPRETACION DE EECC</t>
  </si>
  <si>
    <t>GOOGLE</t>
  </si>
  <si>
    <t>ACTIVO</t>
  </si>
  <si>
    <t>ACTIVO CORRIENTE</t>
  </si>
  <si>
    <t>ACTIVO NO CORRIENTE</t>
  </si>
  <si>
    <t>PASIVO</t>
  </si>
  <si>
    <t>PASIVO CORRIENTE</t>
  </si>
  <si>
    <t>PATRIMONIO NETO</t>
  </si>
  <si>
    <t>UNIDAD 2</t>
  </si>
  <si>
    <t>ROTACION DEL CAPITAL</t>
  </si>
  <si>
    <t>EFECTO PALANCA</t>
  </si>
  <si>
    <t>VENTAS</t>
  </si>
  <si>
    <t>=</t>
  </si>
  <si>
    <t>1.- Ud. Es oficial de Cuentas de un Banco,  se presenta un cliente con los balances 1992 y 1993 para</t>
  </si>
  <si>
    <t>solicitar un prestamo de $80000 para la compra de Bienes de Uso, la politica del banco es otorgar Créditos</t>
  </si>
  <si>
    <t>a un plazo no mayor de 12 meses, a una tasa anual del 10%. Deberá calificar la carpeta(analisis) emitiendo</t>
  </si>
  <si>
    <t>su opinion acerca de la conveniencia o no de la operación a la Gerencia, sugiriendo el monto posible del prestamo.</t>
  </si>
  <si>
    <t>INTELEC S.A. dedicada a Instalaciones electro-mecanicas</t>
  </si>
  <si>
    <t>BALANCE GENERAL</t>
  </si>
  <si>
    <t>COMP. VERTICAL</t>
  </si>
  <si>
    <t>COMP.HORIZ</t>
  </si>
  <si>
    <t>Caja y Bancos</t>
  </si>
  <si>
    <t>Creditos por Ventas</t>
  </si>
  <si>
    <t>Otros Creditos</t>
  </si>
  <si>
    <t>Bs. de Cambio(materiales)</t>
  </si>
  <si>
    <t>Total Activo Corriente</t>
  </si>
  <si>
    <t>Inversiones</t>
  </si>
  <si>
    <t>Bienes de Uso</t>
  </si>
  <si>
    <t>Total Activo No Corriente</t>
  </si>
  <si>
    <t>Total Activo</t>
  </si>
  <si>
    <t>Deudas Bancarias</t>
  </si>
  <si>
    <t>Duedas Comerciales</t>
  </si>
  <si>
    <t>Remun. Y Cargas Soc.</t>
  </si>
  <si>
    <t>Cargas Fiscales</t>
  </si>
  <si>
    <t>Otros pasivos</t>
  </si>
  <si>
    <t>Total Pasivo Corriente</t>
  </si>
  <si>
    <t>PASIVO + PN</t>
  </si>
  <si>
    <t>ESTADO DE RESULTADOS</t>
  </si>
  <si>
    <t>Ventas</t>
  </si>
  <si>
    <t>Costo de Ventas</t>
  </si>
  <si>
    <t>Ganancia Bruta</t>
  </si>
  <si>
    <t>Gastos de Comercializ.</t>
  </si>
  <si>
    <t>Gastos de Administrac.</t>
  </si>
  <si>
    <t>Gastos financieros C.PL.</t>
  </si>
  <si>
    <t>Resultado</t>
  </si>
  <si>
    <t>INDICES</t>
  </si>
  <si>
    <t>Rentab. De la Inv. Perm</t>
  </si>
  <si>
    <t>Rentabilidad PN</t>
  </si>
  <si>
    <t>Rentabilidad del Activo</t>
  </si>
  <si>
    <t>ing.prest</t>
  </si>
  <si>
    <t>modificada</t>
  </si>
  <si>
    <t>Activo corriente</t>
  </si>
  <si>
    <t>Activo no corriente</t>
  </si>
  <si>
    <t>Total</t>
  </si>
  <si>
    <t>Pasivo corriente</t>
  </si>
  <si>
    <t>Pasivo no cte.</t>
  </si>
  <si>
    <t>Patrimonio Neto</t>
  </si>
  <si>
    <t>Pasivo + Pat. Neto</t>
  </si>
  <si>
    <r>
      <rPr>
        <sz val="11"/>
        <color theme="1"/>
        <rFont val="Calibri"/>
        <family val="2"/>
        <scheme val="minor"/>
      </rPr>
      <t xml:space="preserve">                             TRABAJO PRACTICO</t>
    </r>
    <r>
      <rPr>
        <u/>
        <sz val="11"/>
        <color theme="1"/>
        <rFont val="Calibri"/>
        <family val="2"/>
        <scheme val="minor"/>
      </rPr>
      <t xml:space="preserve"> CONTABILIDAD DE GESTION </t>
    </r>
  </si>
  <si>
    <t>DATOS A TENER EN CUENTA</t>
  </si>
  <si>
    <t>DIAGNOSTICO:</t>
  </si>
  <si>
    <t xml:space="preserve">* Desde el punto de vista económico un ROE en el año 2 de 21,72% supera la tasa del prestamo </t>
  </si>
  <si>
    <t>del 10% lo que implicaria una buena situaciòn económica, debido a que pagaríamos el costo</t>
  </si>
  <si>
    <t xml:space="preserve"> financiero (intereses) y nos quedaría un beneficio de aprox. 11% habiendo utilizado el prestamo.</t>
  </si>
  <si>
    <t xml:space="preserve">Sin embargo por el tipo de operación,  una deuda de corto plazo (pasivo corriente)aplicado </t>
  </si>
  <si>
    <t xml:space="preserve">a un bien de Largo plazo (activo no corriente), tendriamos una situacion de insolvencia, es decir </t>
  </si>
  <si>
    <t xml:space="preserve">no se podría pagar porque tendriamos un activo cte. De 74140 contra un pasivo cte. De 97193, </t>
  </si>
  <si>
    <t>mala situación financiera.</t>
  </si>
  <si>
    <t>* Para no incurrir en la situación anterior es aconsejable el otorgamiento de 55000 , con lo que</t>
  </si>
  <si>
    <t>tendriamos una buena situación económica y financiera.</t>
  </si>
  <si>
    <t>El cotejo de las tasas de rentabilidad puede medirse a travéz de la utlización de la fórmula de "efecto palanca"</t>
  </si>
  <si>
    <t>cuyo cálculo es el siguiente:</t>
  </si>
  <si>
    <t>Efecto</t>
  </si>
  <si>
    <t>palanca</t>
  </si>
  <si>
    <t>ROE</t>
  </si>
  <si>
    <t>ROA</t>
  </si>
  <si>
    <t>Ó</t>
  </si>
  <si>
    <t>RENTABILIDAD DE LA INV.PERMANENTE</t>
  </si>
  <si>
    <t xml:space="preserve">En el caso que el resultado es igual a 1, indica que el costo de capital ajeno (intereses) es igual al </t>
  </si>
  <si>
    <t>rendimiento que produce el capital de la empresa( el propio).</t>
  </si>
  <si>
    <t>Cuando el resultado es mayor que 1, indica que el costo de capital ajeno es menor que el rendimiento</t>
  </si>
  <si>
    <t>que este capital produce en la empresa, por lo que indicaria factible la utilización del prestamo.</t>
  </si>
  <si>
    <t>Si el resultado fuera menor a 1, el costo de capital ajeno es mayor que el rendimiento que produce</t>
  </si>
  <si>
    <t>en la empresa, por lo tanto no es aconsejable la utilización de prestamos.</t>
  </si>
  <si>
    <t>INDICE DE DUPONT</t>
  </si>
  <si>
    <t>El resultado indicará la relación existente entre el ROE y el ROA o la Rent. De la Inv. Perm.</t>
  </si>
  <si>
    <t>El indice establece cuales son los componentes dinámicos en el INDICE DE RENT. DEL PAT. NETO.</t>
  </si>
  <si>
    <t>ROE =</t>
  </si>
  <si>
    <t>UTILIDAD NETE x 100</t>
  </si>
  <si>
    <t>entonces si:</t>
  </si>
  <si>
    <t>Margen de utilidad</t>
  </si>
  <si>
    <t>neta sobre ventas</t>
  </si>
  <si>
    <t>UTILIDAD NETA x100</t>
  </si>
  <si>
    <t>%</t>
  </si>
  <si>
    <t>Rotación del</t>
  </si>
  <si>
    <t>Capital</t>
  </si>
  <si>
    <t>VECES</t>
  </si>
  <si>
    <t>resulta que:</t>
  </si>
  <si>
    <t>X</t>
  </si>
  <si>
    <t>Como el ROE es el indice por excelencia, descomponerlo en sus partes nos ayudaría a mejorarlo.</t>
  </si>
  <si>
    <t>Entonces cuanto mayor margen de ut. Sobre ventas tengamos el ROE será mayor, y si al mismo</t>
  </si>
  <si>
    <t>tiempo mejoramos la relación entre Ventas y Patrimonio neto, es decir mayor rotacion (veces) el</t>
  </si>
  <si>
    <t>resultado implicaria un mayor ROE.</t>
  </si>
  <si>
    <t>TRABAJO PRACTICO EFECTO PALANCA</t>
  </si>
  <si>
    <t>PAT.NETO</t>
  </si>
  <si>
    <t>costo finan %</t>
  </si>
  <si>
    <t>ventas</t>
  </si>
  <si>
    <t>costo</t>
  </si>
  <si>
    <t>margen bruto</t>
  </si>
  <si>
    <t>gastos adm</t>
  </si>
  <si>
    <t>gastos com.</t>
  </si>
  <si>
    <t>utilidad op</t>
  </si>
  <si>
    <t>gastos finan</t>
  </si>
  <si>
    <t>utilidad neta</t>
  </si>
  <si>
    <t>rent.p.neto</t>
  </si>
  <si>
    <t>rent. Inv tot</t>
  </si>
  <si>
    <t>efecto palanca</t>
  </si>
  <si>
    <t>PROPORCIONAL</t>
  </si>
  <si>
    <t>ESTRUCTURA DE FINANCIAMIENTO</t>
  </si>
  <si>
    <t>NO PROPORCIONAL</t>
  </si>
  <si>
    <t>* CALCULE: ROE, ROA Y EFECTO PALANCA.</t>
  </si>
  <si>
    <t>* A QUE CONCLUSIÓN PODRÍA LLEGAR?</t>
  </si>
  <si>
    <t>CASOS DE RENTABILIDAD</t>
  </si>
  <si>
    <t>1.- Magnitud variable del PAT. NETO con Ventas y Utilidades constantes</t>
  </si>
  <si>
    <t>DATOS</t>
  </si>
  <si>
    <t>I</t>
  </si>
  <si>
    <t>II</t>
  </si>
  <si>
    <t>III</t>
  </si>
  <si>
    <t>ALTERNATIVAS</t>
  </si>
  <si>
    <t>MARGEN % UT/VENTAS</t>
  </si>
  <si>
    <t>UTILIDADES</t>
  </si>
  <si>
    <t>Calcule lo que falta</t>
  </si>
  <si>
    <t>2.- Magnitud variable de utilidades e inversion y ventas constantes</t>
  </si>
  <si>
    <t>* que observa con los indices calculados?</t>
  </si>
  <si>
    <t>Capitulo VI y VII</t>
  </si>
  <si>
    <t>DIA/S: 4 Y 5 /05</t>
  </si>
  <si>
    <t>DIA/S:11 Y 12 /05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</si>
</sst>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Aharoni"/>
      <charset val="177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5" xfId="0" applyBorder="1"/>
    <xf numFmtId="0" fontId="0" fillId="0" borderId="0" xfId="0" applyAlignment="1">
      <alignment horizontal="center"/>
    </xf>
    <xf numFmtId="0" fontId="2" fillId="2" borderId="0" xfId="0" applyFont="1" applyFill="1"/>
    <xf numFmtId="0" fontId="0" fillId="2" borderId="0" xfId="0" applyFill="1"/>
    <xf numFmtId="14" fontId="0" fillId="2" borderId="0" xfId="0" applyNumberFormat="1" applyFill="1"/>
    <xf numFmtId="0" fontId="7" fillId="2" borderId="0" xfId="0" applyFont="1" applyFill="1"/>
    <xf numFmtId="0" fontId="0" fillId="0" borderId="12" xfId="0" applyBorder="1"/>
    <xf numFmtId="0" fontId="3" fillId="0" borderId="0" xfId="0" applyFont="1"/>
    <xf numFmtId="9" fontId="0" fillId="0" borderId="17" xfId="0" applyNumberFormat="1" applyBorder="1"/>
    <xf numFmtId="9" fontId="0" fillId="0" borderId="18" xfId="0" applyNumberFormat="1" applyBorder="1"/>
    <xf numFmtId="0" fontId="0" fillId="0" borderId="14" xfId="0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10" fontId="0" fillId="0" borderId="17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10" fontId="0" fillId="0" borderId="19" xfId="0" applyNumberFormat="1" applyBorder="1" applyAlignment="1">
      <alignment horizontal="center"/>
    </xf>
    <xf numFmtId="1" fontId="6" fillId="0" borderId="20" xfId="0" applyNumberFormat="1" applyFont="1" applyBorder="1" applyAlignment="1">
      <alignment horizontal="center"/>
    </xf>
    <xf numFmtId="0" fontId="0" fillId="3" borderId="0" xfId="0" applyFill="1"/>
    <xf numFmtId="0" fontId="0" fillId="3" borderId="17" xfId="0" applyFill="1" applyBorder="1"/>
    <xf numFmtId="0" fontId="0" fillId="3" borderId="19" xfId="0" applyFill="1" applyBorder="1"/>
    <xf numFmtId="0" fontId="0" fillId="3" borderId="20" xfId="0" applyFill="1" applyBorder="1"/>
    <xf numFmtId="0" fontId="5" fillId="0" borderId="0" xfId="0" applyFont="1"/>
    <xf numFmtId="0" fontId="5" fillId="0" borderId="0" xfId="0" applyFont="1" applyFill="1"/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/>
    <xf numFmtId="10" fontId="4" fillId="0" borderId="12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0" fillId="0" borderId="0" xfId="0" applyFill="1" applyBorder="1"/>
    <xf numFmtId="2" fontId="8" fillId="0" borderId="7" xfId="0" applyNumberFormat="1" applyFont="1" applyBorder="1" applyAlignment="1">
      <alignment horizontal="center"/>
    </xf>
    <xf numFmtId="2" fontId="8" fillId="3" borderId="8" xfId="0" applyNumberFormat="1" applyFont="1" applyFill="1" applyBorder="1" applyAlignment="1">
      <alignment horizontal="center"/>
    </xf>
    <xf numFmtId="2" fontId="8" fillId="0" borderId="7" xfId="0" applyNumberFormat="1" applyFont="1" applyBorder="1" applyAlignment="1"/>
    <xf numFmtId="0" fontId="8" fillId="0" borderId="0" xfId="0" applyFont="1" applyBorder="1" applyAlignment="1"/>
    <xf numFmtId="2" fontId="8" fillId="3" borderId="8" xfId="0" applyNumberFormat="1" applyFont="1" applyFill="1" applyBorder="1" applyAlignment="1"/>
    <xf numFmtId="2" fontId="8" fillId="0" borderId="0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/>
    </xf>
    <xf numFmtId="2" fontId="8" fillId="0" borderId="8" xfId="0" applyNumberFormat="1" applyFont="1" applyBorder="1" applyAlignment="1"/>
    <xf numFmtId="0" fontId="9" fillId="2" borderId="0" xfId="0" applyFont="1" applyFill="1" applyBorder="1"/>
    <xf numFmtId="2" fontId="9" fillId="2" borderId="7" xfId="0" applyNumberFormat="1" applyFont="1" applyFill="1" applyBorder="1" applyAlignment="1">
      <alignment horizontal="center"/>
    </xf>
    <xf numFmtId="2" fontId="9" fillId="2" borderId="0" xfId="0" applyNumberFormat="1" applyFont="1" applyFill="1" applyBorder="1" applyAlignment="1">
      <alignment horizontal="center"/>
    </xf>
    <xf numFmtId="2" fontId="9" fillId="0" borderId="8" xfId="0" applyNumberFormat="1" applyFont="1" applyBorder="1" applyAlignment="1">
      <alignment horizontal="center"/>
    </xf>
    <xf numFmtId="2" fontId="9" fillId="2" borderId="7" xfId="0" applyNumberFormat="1" applyFont="1" applyFill="1" applyBorder="1" applyAlignment="1"/>
    <xf numFmtId="2" fontId="9" fillId="2" borderId="0" xfId="0" applyNumberFormat="1" applyFont="1" applyFill="1" applyBorder="1" applyAlignment="1"/>
    <xf numFmtId="2" fontId="9" fillId="0" borderId="8" xfId="0" applyNumberFormat="1" applyFont="1" applyBorder="1" applyAlignment="1"/>
    <xf numFmtId="0" fontId="8" fillId="2" borderId="0" xfId="0" applyFont="1" applyFill="1" applyBorder="1"/>
    <xf numFmtId="2" fontId="8" fillId="2" borderId="7" xfId="0" applyNumberFormat="1" applyFont="1" applyFill="1" applyBorder="1" applyAlignment="1">
      <alignment horizontal="center"/>
    </xf>
    <xf numFmtId="2" fontId="8" fillId="2" borderId="0" xfId="0" applyNumberFormat="1" applyFont="1" applyFill="1" applyBorder="1" applyAlignment="1">
      <alignment horizontal="center"/>
    </xf>
    <xf numFmtId="2" fontId="8" fillId="2" borderId="7" xfId="0" applyNumberFormat="1" applyFont="1" applyFill="1" applyBorder="1" applyAlignment="1"/>
    <xf numFmtId="164" fontId="8" fillId="2" borderId="7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64" fontId="8" fillId="2" borderId="7" xfId="0" applyNumberFormat="1" applyFont="1" applyFill="1" applyBorder="1" applyAlignment="1"/>
    <xf numFmtId="164" fontId="8" fillId="2" borderId="0" xfId="0" applyNumberFormat="1" applyFont="1" applyFill="1" applyBorder="1" applyAlignment="1"/>
    <xf numFmtId="1" fontId="8" fillId="2" borderId="7" xfId="0" applyNumberFormat="1" applyFont="1" applyFill="1" applyBorder="1" applyAlignment="1">
      <alignment horizontal="center"/>
    </xf>
    <xf numFmtId="1" fontId="8" fillId="2" borderId="0" xfId="0" applyNumberFormat="1" applyFont="1" applyFill="1" applyBorder="1" applyAlignment="1">
      <alignment horizontal="center"/>
    </xf>
    <xf numFmtId="1" fontId="8" fillId="2" borderId="7" xfId="0" applyNumberFormat="1" applyFont="1" applyFill="1" applyBorder="1" applyAlignment="1"/>
    <xf numFmtId="1" fontId="8" fillId="2" borderId="0" xfId="0" applyNumberFormat="1" applyFont="1" applyFill="1" applyBorder="1" applyAlignment="1"/>
    <xf numFmtId="2" fontId="3" fillId="0" borderId="9" xfId="0" applyNumberFormat="1" applyFont="1" applyFill="1" applyBorder="1"/>
    <xf numFmtId="2" fontId="3" fillId="0" borderId="10" xfId="0" applyNumberFormat="1" applyFont="1" applyFill="1" applyBorder="1"/>
    <xf numFmtId="2" fontId="9" fillId="0" borderId="11" xfId="0" applyNumberFormat="1" applyFont="1" applyBorder="1" applyAlignment="1">
      <alignment horizontal="center"/>
    </xf>
    <xf numFmtId="2" fontId="3" fillId="0" borderId="9" xfId="0" applyNumberFormat="1" applyFont="1" applyFill="1" applyBorder="1" applyAlignment="1"/>
    <xf numFmtId="2" fontId="3" fillId="0" borderId="10" xfId="0" applyNumberFormat="1" applyFont="1" applyFill="1" applyBorder="1" applyAlignment="1"/>
    <xf numFmtId="2" fontId="9" fillId="0" borderId="11" xfId="0" applyNumberFormat="1" applyFont="1" applyBorder="1" applyAlignment="1"/>
    <xf numFmtId="2" fontId="8" fillId="2" borderId="12" xfId="0" applyNumberFormat="1" applyFont="1" applyFill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10" fontId="11" fillId="2" borderId="12" xfId="0" applyNumberFormat="1" applyFont="1" applyFill="1" applyBorder="1" applyAlignment="1">
      <alignment horizontal="center"/>
    </xf>
    <xf numFmtId="2" fontId="11" fillId="0" borderId="12" xfId="0" applyNumberFormat="1" applyFont="1" applyBorder="1" applyAlignment="1">
      <alignment horizontal="center"/>
    </xf>
    <xf numFmtId="10" fontId="11" fillId="0" borderId="12" xfId="0" applyNumberFormat="1" applyFont="1" applyBorder="1" applyAlignment="1">
      <alignment horizontal="center"/>
    </xf>
    <xf numFmtId="0" fontId="11" fillId="2" borderId="0" xfId="0" applyFont="1" applyFill="1" applyBorder="1"/>
    <xf numFmtId="0" fontId="12" fillId="0" borderId="0" xfId="0" applyFont="1"/>
    <xf numFmtId="0" fontId="13" fillId="2" borderId="0" xfId="0" applyFont="1" applyFill="1"/>
    <xf numFmtId="0" fontId="12" fillId="2" borderId="0" xfId="0" applyFont="1" applyFill="1"/>
    <xf numFmtId="0" fontId="12" fillId="2" borderId="14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3" borderId="0" xfId="0" applyFont="1" applyFill="1"/>
    <xf numFmtId="1" fontId="12" fillId="3" borderId="19" xfId="0" applyNumberFormat="1" applyFont="1" applyFill="1" applyBorder="1"/>
    <xf numFmtId="1" fontId="12" fillId="3" borderId="0" xfId="0" applyNumberFormat="1" applyFont="1" applyFill="1"/>
    <xf numFmtId="0" fontId="12" fillId="0" borderId="19" xfId="0" applyFont="1" applyBorder="1"/>
    <xf numFmtId="0" fontId="12" fillId="0" borderId="22" xfId="0" applyFont="1" applyBorder="1"/>
    <xf numFmtId="0" fontId="12" fillId="0" borderId="15" xfId="0" applyFont="1" applyBorder="1"/>
    <xf numFmtId="2" fontId="14" fillId="0" borderId="19" xfId="0" applyNumberFormat="1" applyFont="1" applyBorder="1"/>
    <xf numFmtId="2" fontId="14" fillId="0" borderId="0" xfId="0" applyNumberFormat="1" applyFont="1"/>
    <xf numFmtId="0" fontId="0" fillId="2" borderId="21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49</xdr:row>
      <xdr:rowOff>104775</xdr:rowOff>
    </xdr:from>
    <xdr:to>
      <xdr:col>2</xdr:col>
      <xdr:colOff>590550</xdr:colOff>
      <xdr:row>63</xdr:row>
      <xdr:rowOff>95250</xdr:rowOff>
    </xdr:to>
    <xdr:cxnSp macro="">
      <xdr:nvCxnSpPr>
        <xdr:cNvPr id="3" name="2 Conector recto de flecha"/>
        <xdr:cNvCxnSpPr/>
      </xdr:nvCxnSpPr>
      <xdr:spPr>
        <a:xfrm rot="5400000" flipH="1" flipV="1">
          <a:off x="838200" y="10020300"/>
          <a:ext cx="2667000" cy="11430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76202</xdr:colOff>
      <xdr:row>53</xdr:row>
      <xdr:rowOff>0</xdr:rowOff>
    </xdr:from>
    <xdr:to>
      <xdr:col>3</xdr:col>
      <xdr:colOff>38104</xdr:colOff>
      <xdr:row>63</xdr:row>
      <xdr:rowOff>123826</xdr:rowOff>
    </xdr:to>
    <xdr:cxnSp macro="">
      <xdr:nvCxnSpPr>
        <xdr:cNvPr id="4" name="3 Conector recto de flecha"/>
        <xdr:cNvCxnSpPr/>
      </xdr:nvCxnSpPr>
      <xdr:spPr>
        <a:xfrm rot="5400000" flipH="1" flipV="1">
          <a:off x="1228727" y="10344150"/>
          <a:ext cx="2038351" cy="118110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581029</xdr:colOff>
      <xdr:row>49</xdr:row>
      <xdr:rowOff>95250</xdr:rowOff>
    </xdr:from>
    <xdr:to>
      <xdr:col>6</xdr:col>
      <xdr:colOff>4</xdr:colOff>
      <xdr:row>66</xdr:row>
      <xdr:rowOff>9528</xdr:rowOff>
    </xdr:to>
    <xdr:cxnSp macro="">
      <xdr:nvCxnSpPr>
        <xdr:cNvPr id="7" name="6 Conector recto de flecha"/>
        <xdr:cNvCxnSpPr/>
      </xdr:nvCxnSpPr>
      <xdr:spPr>
        <a:xfrm rot="5400000" flipH="1" flipV="1">
          <a:off x="2562227" y="10067927"/>
          <a:ext cx="3162303" cy="15240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704852</xdr:colOff>
      <xdr:row>52</xdr:row>
      <xdr:rowOff>104777</xdr:rowOff>
    </xdr:from>
    <xdr:to>
      <xdr:col>6</xdr:col>
      <xdr:colOff>85728</xdr:colOff>
      <xdr:row>65</xdr:row>
      <xdr:rowOff>123826</xdr:rowOff>
    </xdr:to>
    <xdr:cxnSp macro="">
      <xdr:nvCxnSpPr>
        <xdr:cNvPr id="9" name="8 Conector recto de flecha"/>
        <xdr:cNvCxnSpPr/>
      </xdr:nvCxnSpPr>
      <xdr:spPr>
        <a:xfrm rot="5400000" flipH="1" flipV="1">
          <a:off x="2995616" y="10339388"/>
          <a:ext cx="2505074" cy="148590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</xdr:row>
      <xdr:rowOff>180975</xdr:rowOff>
    </xdr:from>
    <xdr:to>
      <xdr:col>2</xdr:col>
      <xdr:colOff>552450</xdr:colOff>
      <xdr:row>5</xdr:row>
      <xdr:rowOff>9525</xdr:rowOff>
    </xdr:to>
    <xdr:cxnSp macro="">
      <xdr:nvCxnSpPr>
        <xdr:cNvPr id="3" name="2 Conector recto"/>
        <xdr:cNvCxnSpPr/>
      </xdr:nvCxnSpPr>
      <xdr:spPr>
        <a:xfrm flipV="1">
          <a:off x="1371600" y="942975"/>
          <a:ext cx="704850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28575</xdr:colOff>
      <xdr:row>5</xdr:row>
      <xdr:rowOff>9525</xdr:rowOff>
    </xdr:from>
    <xdr:to>
      <xdr:col>7</xdr:col>
      <xdr:colOff>142875</xdr:colOff>
      <xdr:row>5</xdr:row>
      <xdr:rowOff>19050</xdr:rowOff>
    </xdr:to>
    <xdr:cxnSp macro="">
      <xdr:nvCxnSpPr>
        <xdr:cNvPr id="5" name="4 Conector recto"/>
        <xdr:cNvCxnSpPr/>
      </xdr:nvCxnSpPr>
      <xdr:spPr>
        <a:xfrm>
          <a:off x="3076575" y="962025"/>
          <a:ext cx="2400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714375</xdr:colOff>
      <xdr:row>18</xdr:row>
      <xdr:rowOff>180975</xdr:rowOff>
    </xdr:from>
    <xdr:to>
      <xdr:col>2</xdr:col>
      <xdr:colOff>685800</xdr:colOff>
      <xdr:row>19</xdr:row>
      <xdr:rowOff>9526</xdr:rowOff>
    </xdr:to>
    <xdr:cxnSp macro="">
      <xdr:nvCxnSpPr>
        <xdr:cNvPr id="8" name="7 Conector recto"/>
        <xdr:cNvCxnSpPr/>
      </xdr:nvCxnSpPr>
      <xdr:spPr>
        <a:xfrm flipV="1">
          <a:off x="714375" y="3609975"/>
          <a:ext cx="1495425" cy="190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17</xdr:row>
      <xdr:rowOff>57150</xdr:rowOff>
    </xdr:from>
    <xdr:to>
      <xdr:col>3</xdr:col>
      <xdr:colOff>95250</xdr:colOff>
      <xdr:row>20</xdr:row>
      <xdr:rowOff>180975</xdr:rowOff>
    </xdr:to>
    <xdr:sp macro="" textlink="">
      <xdr:nvSpPr>
        <xdr:cNvPr id="10" name="9 Rectángulo"/>
        <xdr:cNvSpPr/>
      </xdr:nvSpPr>
      <xdr:spPr>
        <a:xfrm>
          <a:off x="28575" y="3295650"/>
          <a:ext cx="2352675" cy="695325"/>
        </a:xfrm>
        <a:prstGeom prst="rect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666750</xdr:colOff>
      <xdr:row>24</xdr:row>
      <xdr:rowOff>180975</xdr:rowOff>
    </xdr:from>
    <xdr:to>
      <xdr:col>4</xdr:col>
      <xdr:colOff>638175</xdr:colOff>
      <xdr:row>25</xdr:row>
      <xdr:rowOff>9526</xdr:rowOff>
    </xdr:to>
    <xdr:cxnSp macro="">
      <xdr:nvCxnSpPr>
        <xdr:cNvPr id="11" name="10 Conector recto"/>
        <xdr:cNvCxnSpPr/>
      </xdr:nvCxnSpPr>
      <xdr:spPr>
        <a:xfrm flipV="1">
          <a:off x="2190750" y="4752975"/>
          <a:ext cx="1495425" cy="190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752475</xdr:colOff>
      <xdr:row>28</xdr:row>
      <xdr:rowOff>0</xdr:rowOff>
    </xdr:from>
    <xdr:to>
      <xdr:col>4</xdr:col>
      <xdr:colOff>723900</xdr:colOff>
      <xdr:row>28</xdr:row>
      <xdr:rowOff>19051</xdr:rowOff>
    </xdr:to>
    <xdr:cxnSp macro="">
      <xdr:nvCxnSpPr>
        <xdr:cNvPr id="12" name="11 Conector recto"/>
        <xdr:cNvCxnSpPr/>
      </xdr:nvCxnSpPr>
      <xdr:spPr>
        <a:xfrm flipV="1">
          <a:off x="2276475" y="5334000"/>
          <a:ext cx="1495425" cy="190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666750</xdr:colOff>
      <xdr:row>35</xdr:row>
      <xdr:rowOff>180975</xdr:rowOff>
    </xdr:from>
    <xdr:to>
      <xdr:col>2</xdr:col>
      <xdr:colOff>638175</xdr:colOff>
      <xdr:row>36</xdr:row>
      <xdr:rowOff>9526</xdr:rowOff>
    </xdr:to>
    <xdr:cxnSp macro="">
      <xdr:nvCxnSpPr>
        <xdr:cNvPr id="13" name="12 Conector recto"/>
        <xdr:cNvCxnSpPr/>
      </xdr:nvCxnSpPr>
      <xdr:spPr>
        <a:xfrm flipV="1">
          <a:off x="2190750" y="4752975"/>
          <a:ext cx="1495425" cy="190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752475</xdr:colOff>
      <xdr:row>36</xdr:row>
      <xdr:rowOff>0</xdr:rowOff>
    </xdr:from>
    <xdr:to>
      <xdr:col>5</xdr:col>
      <xdr:colOff>723900</xdr:colOff>
      <xdr:row>36</xdr:row>
      <xdr:rowOff>19051</xdr:rowOff>
    </xdr:to>
    <xdr:cxnSp macro="">
      <xdr:nvCxnSpPr>
        <xdr:cNvPr id="14" name="13 Conector recto"/>
        <xdr:cNvCxnSpPr/>
      </xdr:nvCxnSpPr>
      <xdr:spPr>
        <a:xfrm flipV="1">
          <a:off x="2276475" y="5334000"/>
          <a:ext cx="1495425" cy="190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342900</xdr:colOff>
      <xdr:row>36</xdr:row>
      <xdr:rowOff>76200</xdr:rowOff>
    </xdr:from>
    <xdr:to>
      <xdr:col>2</xdr:col>
      <xdr:colOff>476250</xdr:colOff>
      <xdr:row>36</xdr:row>
      <xdr:rowOff>161925</xdr:rowOff>
    </xdr:to>
    <xdr:cxnSp macro="">
      <xdr:nvCxnSpPr>
        <xdr:cNvPr id="16" name="15 Conector recto"/>
        <xdr:cNvCxnSpPr/>
      </xdr:nvCxnSpPr>
      <xdr:spPr>
        <a:xfrm flipV="1">
          <a:off x="1104900" y="6934200"/>
          <a:ext cx="895350" cy="85725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342900</xdr:colOff>
      <xdr:row>35</xdr:row>
      <xdr:rowOff>66675</xdr:rowOff>
    </xdr:from>
    <xdr:to>
      <xdr:col>5</xdr:col>
      <xdr:colOff>476250</xdr:colOff>
      <xdr:row>35</xdr:row>
      <xdr:rowOff>152400</xdr:rowOff>
    </xdr:to>
    <xdr:cxnSp macro="">
      <xdr:nvCxnSpPr>
        <xdr:cNvPr id="17" name="16 Conector recto"/>
        <xdr:cNvCxnSpPr/>
      </xdr:nvCxnSpPr>
      <xdr:spPr>
        <a:xfrm flipV="1">
          <a:off x="3390900" y="6734175"/>
          <a:ext cx="895350" cy="85725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selection activeCell="A8" sqref="A8:H8"/>
    </sheetView>
  </sheetViews>
  <sheetFormatPr baseColWidth="10" defaultRowHeight="15"/>
  <cols>
    <col min="4" max="4" width="15.28515625" customWidth="1"/>
  </cols>
  <sheetData>
    <row r="1" spans="1:8">
      <c r="A1" s="82" t="s">
        <v>0</v>
      </c>
      <c r="B1" s="82"/>
      <c r="C1" s="82"/>
      <c r="D1" s="82"/>
      <c r="E1" s="82"/>
      <c r="F1" s="82"/>
      <c r="G1" s="82"/>
      <c r="H1" s="82"/>
    </row>
    <row r="2" spans="1:8">
      <c r="A2" s="10" t="s">
        <v>1</v>
      </c>
    </row>
    <row r="4" spans="1:8">
      <c r="A4" t="s">
        <v>7</v>
      </c>
    </row>
    <row r="5" spans="1:8">
      <c r="A5" t="s">
        <v>6</v>
      </c>
    </row>
    <row r="6" spans="1:8">
      <c r="A6" t="s">
        <v>150</v>
      </c>
      <c r="D6" t="s">
        <v>9</v>
      </c>
      <c r="E6" t="s">
        <v>10</v>
      </c>
      <c r="G6" t="s">
        <v>11</v>
      </c>
    </row>
    <row r="7" spans="1:8" ht="15.75" thickBot="1">
      <c r="A7" t="s">
        <v>151</v>
      </c>
      <c r="D7" t="s">
        <v>8</v>
      </c>
    </row>
    <row r="8" spans="1:8" ht="15.75" thickBot="1">
      <c r="A8" s="79" t="s">
        <v>2</v>
      </c>
      <c r="B8" s="80"/>
      <c r="C8" s="80"/>
      <c r="D8" s="80"/>
      <c r="E8" s="80"/>
      <c r="F8" s="80"/>
      <c r="G8" s="80"/>
      <c r="H8" s="81"/>
    </row>
    <row r="9" spans="1:8">
      <c r="A9" s="5"/>
      <c r="B9" s="5"/>
      <c r="C9" s="5"/>
      <c r="D9" s="5"/>
      <c r="E9" s="5"/>
      <c r="F9" s="5"/>
      <c r="G9" s="5"/>
      <c r="H9" s="6"/>
    </row>
    <row r="10" spans="1:8">
      <c r="A10" s="4" t="s">
        <v>23</v>
      </c>
      <c r="B10" s="5"/>
      <c r="C10" s="5"/>
      <c r="D10" s="5"/>
      <c r="E10" s="5"/>
      <c r="F10" s="5"/>
      <c r="G10" s="5"/>
      <c r="H10" s="6"/>
    </row>
    <row r="11" spans="1:8">
      <c r="A11" s="4" t="s">
        <v>25</v>
      </c>
      <c r="B11" s="5"/>
      <c r="C11" s="5"/>
      <c r="D11" s="5"/>
      <c r="E11" s="5"/>
      <c r="F11" s="5"/>
      <c r="G11" s="5"/>
      <c r="H11" s="6"/>
    </row>
    <row r="12" spans="1:8">
      <c r="A12" s="4" t="s">
        <v>99</v>
      </c>
      <c r="B12" s="5"/>
      <c r="C12" s="5"/>
      <c r="D12" s="5"/>
      <c r="E12" s="5"/>
      <c r="F12" s="5"/>
      <c r="G12" s="5"/>
      <c r="H12" s="6"/>
    </row>
    <row r="13" spans="1:8">
      <c r="A13" s="4"/>
      <c r="B13" s="5"/>
      <c r="C13" s="5"/>
      <c r="D13" s="5"/>
      <c r="E13" s="5"/>
      <c r="F13" s="5"/>
      <c r="G13" s="5"/>
      <c r="H13" s="6"/>
    </row>
    <row r="14" spans="1:8">
      <c r="B14" s="5"/>
      <c r="C14" s="5"/>
      <c r="D14" s="5"/>
      <c r="E14" s="5"/>
      <c r="F14" s="5"/>
      <c r="G14" s="5"/>
      <c r="H14" s="6"/>
    </row>
    <row r="15" spans="1:8">
      <c r="A15" s="4"/>
      <c r="B15" s="5"/>
      <c r="C15" s="5"/>
      <c r="D15" s="5"/>
      <c r="E15" s="5"/>
      <c r="F15" s="5"/>
      <c r="G15" s="5"/>
      <c r="H15" s="6"/>
    </row>
    <row r="16" spans="1:8">
      <c r="A16" s="4"/>
      <c r="B16" s="5"/>
      <c r="C16" s="5"/>
      <c r="D16" s="5"/>
      <c r="E16" s="5"/>
      <c r="F16" s="5"/>
      <c r="G16" s="5"/>
      <c r="H16" s="6"/>
    </row>
    <row r="17" spans="1:8">
      <c r="A17" s="4"/>
      <c r="B17" s="5"/>
      <c r="C17" s="5"/>
      <c r="D17" s="5"/>
      <c r="E17" s="5"/>
      <c r="F17" s="5"/>
      <c r="G17" s="5"/>
      <c r="H17" s="6"/>
    </row>
    <row r="18" spans="1:8" ht="15.75" thickBot="1">
      <c r="A18" s="7"/>
      <c r="B18" s="8"/>
      <c r="C18" s="8"/>
      <c r="D18" s="8"/>
      <c r="E18" s="8"/>
      <c r="F18" s="8"/>
      <c r="G18" s="8"/>
      <c r="H18" s="9"/>
    </row>
    <row r="19" spans="1:8" ht="15.75" thickBot="1">
      <c r="A19" s="79" t="s">
        <v>3</v>
      </c>
      <c r="B19" s="80"/>
      <c r="C19" s="80"/>
      <c r="D19" s="80"/>
      <c r="E19" s="80"/>
      <c r="F19" s="80"/>
      <c r="G19" s="80"/>
      <c r="H19" s="81"/>
    </row>
    <row r="20" spans="1:8">
      <c r="A20" s="1" t="s">
        <v>12</v>
      </c>
      <c r="B20" s="2"/>
      <c r="C20" s="2"/>
      <c r="D20" s="2"/>
      <c r="E20" s="2"/>
      <c r="F20" s="2"/>
      <c r="G20" s="2"/>
      <c r="H20" s="3"/>
    </row>
    <row r="21" spans="1:8">
      <c r="A21" s="4" t="s">
        <v>14</v>
      </c>
      <c r="B21" s="5"/>
      <c r="C21" s="5"/>
      <c r="D21" s="5"/>
      <c r="E21" s="5"/>
      <c r="F21" s="5"/>
      <c r="G21" s="5"/>
      <c r="H21" s="6"/>
    </row>
    <row r="22" spans="1:8">
      <c r="A22" s="4"/>
      <c r="B22" s="5"/>
      <c r="C22" s="5"/>
      <c r="D22" s="5"/>
      <c r="E22" s="5"/>
      <c r="F22" s="5"/>
      <c r="G22" s="5"/>
      <c r="H22" s="6"/>
    </row>
    <row r="23" spans="1:8">
      <c r="A23" s="4"/>
      <c r="B23" s="5"/>
      <c r="C23" s="5"/>
      <c r="D23" s="5"/>
      <c r="E23" s="5"/>
      <c r="F23" s="5"/>
      <c r="G23" s="5"/>
      <c r="H23" s="6"/>
    </row>
    <row r="24" spans="1:8">
      <c r="A24" s="4"/>
      <c r="B24" s="5"/>
      <c r="C24" s="5"/>
      <c r="D24" s="5"/>
      <c r="E24" s="5"/>
      <c r="F24" s="5"/>
      <c r="G24" s="5"/>
      <c r="H24" s="6"/>
    </row>
    <row r="25" spans="1:8">
      <c r="A25" s="4"/>
      <c r="B25" s="5"/>
      <c r="C25" s="5"/>
      <c r="D25" s="5"/>
      <c r="E25" s="5"/>
      <c r="F25" s="5"/>
      <c r="G25" s="5"/>
      <c r="H25" s="6"/>
    </row>
    <row r="26" spans="1:8">
      <c r="A26" s="4"/>
      <c r="B26" s="5"/>
      <c r="C26" s="5"/>
      <c r="D26" s="5"/>
      <c r="E26" s="5"/>
      <c r="F26" s="5"/>
      <c r="G26" s="5"/>
      <c r="H26" s="6"/>
    </row>
    <row r="27" spans="1:8">
      <c r="A27" s="4"/>
      <c r="B27" s="5"/>
      <c r="C27" s="5"/>
      <c r="D27" s="5"/>
      <c r="E27" s="5"/>
      <c r="F27" s="5"/>
      <c r="G27" s="5"/>
      <c r="H27" s="6"/>
    </row>
    <row r="28" spans="1:8" ht="15.75" thickBot="1">
      <c r="A28" s="7"/>
      <c r="B28" s="8"/>
      <c r="C28" s="8"/>
      <c r="D28" s="8"/>
      <c r="E28" s="8"/>
      <c r="F28" s="8"/>
      <c r="G28" s="8"/>
      <c r="H28" s="9"/>
    </row>
    <row r="29" spans="1:8" ht="15.75" thickBot="1">
      <c r="A29" s="79" t="s">
        <v>4</v>
      </c>
      <c r="B29" s="80"/>
      <c r="C29" s="80"/>
      <c r="D29" s="80"/>
      <c r="E29" s="80"/>
      <c r="F29" s="80"/>
      <c r="G29" s="80"/>
      <c r="H29" s="81"/>
    </row>
    <row r="30" spans="1:8">
      <c r="A30" s="1" t="s">
        <v>13</v>
      </c>
      <c r="B30" s="2"/>
      <c r="C30" s="2"/>
      <c r="D30" s="2"/>
      <c r="E30" s="2"/>
      <c r="F30" s="2"/>
      <c r="G30" s="2"/>
      <c r="H30" s="3"/>
    </row>
    <row r="31" spans="1:8">
      <c r="A31" s="4" t="s">
        <v>149</v>
      </c>
      <c r="B31" s="5"/>
      <c r="C31" s="5"/>
      <c r="D31" s="5"/>
      <c r="E31" s="5"/>
      <c r="F31" s="5"/>
      <c r="G31" s="5"/>
      <c r="H31" s="6"/>
    </row>
    <row r="32" spans="1:8">
      <c r="A32" s="4" t="s">
        <v>15</v>
      </c>
      <c r="B32" s="5"/>
      <c r="C32" s="5"/>
      <c r="D32" s="5"/>
      <c r="E32" s="5"/>
      <c r="F32" s="5"/>
      <c r="G32" s="5"/>
      <c r="H32" s="6"/>
    </row>
    <row r="33" spans="1:8" ht="15.75" thickBot="1">
      <c r="A33" s="7" t="s">
        <v>16</v>
      </c>
      <c r="B33" s="8"/>
      <c r="C33" s="8"/>
      <c r="D33" s="8"/>
      <c r="E33" s="8"/>
      <c r="F33" s="8"/>
      <c r="G33" s="8"/>
      <c r="H33" s="9"/>
    </row>
    <row r="35" spans="1:8">
      <c r="E35" t="s">
        <v>5</v>
      </c>
    </row>
  </sheetData>
  <mergeCells count="4">
    <mergeCell ref="A8:H8"/>
    <mergeCell ref="A19:H19"/>
    <mergeCell ref="A1:H1"/>
    <mergeCell ref="A29:H29"/>
  </mergeCells>
  <pageMargins left="0.3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6"/>
  <sheetViews>
    <sheetView topLeftCell="A38" workbookViewId="0">
      <selection activeCell="I66" sqref="I65:I66"/>
    </sheetView>
  </sheetViews>
  <sheetFormatPr baseColWidth="10" defaultRowHeight="15"/>
  <cols>
    <col min="1" max="1" width="23.7109375" customWidth="1"/>
    <col min="2" max="2" width="8.5703125" customWidth="1"/>
    <col min="3" max="3" width="9.7109375" customWidth="1"/>
    <col min="4" max="4" width="10.7109375" customWidth="1"/>
    <col min="5" max="5" width="8.85546875" customWidth="1"/>
    <col min="6" max="6" width="12" customWidth="1"/>
  </cols>
  <sheetData>
    <row r="1" spans="1:8">
      <c r="A1" s="14" t="s">
        <v>73</v>
      </c>
      <c r="B1" s="15"/>
      <c r="C1" s="15"/>
      <c r="D1" s="15"/>
      <c r="E1" s="15"/>
      <c r="F1" s="15"/>
      <c r="G1" s="16"/>
      <c r="H1" s="15"/>
    </row>
    <row r="2" spans="1:8">
      <c r="A2" s="15"/>
      <c r="B2" s="15"/>
      <c r="C2" s="15"/>
      <c r="D2" s="15"/>
      <c r="E2" s="15"/>
      <c r="F2" s="15"/>
      <c r="G2" s="15"/>
      <c r="H2" s="15"/>
    </row>
    <row r="3" spans="1:8">
      <c r="A3" s="15" t="s">
        <v>28</v>
      </c>
      <c r="B3" s="15"/>
      <c r="C3" s="15"/>
      <c r="D3" s="15"/>
      <c r="E3" s="15"/>
      <c r="F3" s="15"/>
      <c r="G3" s="15"/>
      <c r="H3" s="15"/>
    </row>
    <row r="4" spans="1:8">
      <c r="A4" s="15" t="s">
        <v>29</v>
      </c>
      <c r="B4" s="15"/>
      <c r="C4" s="15"/>
      <c r="D4" s="15"/>
      <c r="E4" s="15"/>
      <c r="F4" s="15"/>
      <c r="G4" s="15"/>
      <c r="H4" s="15"/>
    </row>
    <row r="5" spans="1:8">
      <c r="A5" s="15" t="s">
        <v>30</v>
      </c>
      <c r="B5" s="15"/>
      <c r="C5" s="15"/>
      <c r="D5" s="15"/>
      <c r="E5" s="15"/>
      <c r="F5" s="15"/>
      <c r="G5" s="15"/>
      <c r="H5" s="15"/>
    </row>
    <row r="6" spans="1:8">
      <c r="A6" s="15" t="s">
        <v>31</v>
      </c>
      <c r="B6" s="15"/>
      <c r="C6" s="15"/>
      <c r="D6" s="15"/>
      <c r="E6" s="15"/>
      <c r="F6" s="15"/>
      <c r="G6" s="15"/>
      <c r="H6" s="15"/>
    </row>
    <row r="7" spans="1:8">
      <c r="A7" s="17" t="s">
        <v>32</v>
      </c>
      <c r="B7" s="15"/>
      <c r="C7" s="15"/>
      <c r="D7" s="15"/>
      <c r="E7" s="15"/>
      <c r="F7" s="15"/>
      <c r="G7" s="15"/>
      <c r="H7" s="15"/>
    </row>
    <row r="8" spans="1:8">
      <c r="A8" t="s">
        <v>33</v>
      </c>
      <c r="B8" s="11">
        <v>1992</v>
      </c>
      <c r="C8" s="11">
        <v>1993</v>
      </c>
      <c r="D8" s="84" t="s">
        <v>34</v>
      </c>
      <c r="E8" s="85"/>
      <c r="F8" s="18" t="s">
        <v>35</v>
      </c>
      <c r="G8" s="15"/>
      <c r="H8" s="15"/>
    </row>
    <row r="9" spans="1:8">
      <c r="A9" s="19" t="s">
        <v>17</v>
      </c>
      <c r="D9" s="20">
        <v>19.920000000000002</v>
      </c>
      <c r="E9" s="21">
        <v>19.93</v>
      </c>
      <c r="F9" s="22"/>
      <c r="G9" s="15"/>
      <c r="H9" s="15"/>
    </row>
    <row r="10" spans="1:8">
      <c r="A10" s="19" t="s">
        <v>18</v>
      </c>
      <c r="D10" s="23"/>
      <c r="E10" s="24"/>
      <c r="F10" s="25"/>
      <c r="G10" s="15"/>
      <c r="H10" s="15"/>
    </row>
    <row r="11" spans="1:8">
      <c r="A11" t="s">
        <v>36</v>
      </c>
      <c r="B11">
        <v>36115</v>
      </c>
      <c r="C11">
        <v>2842</v>
      </c>
      <c r="D11" s="26">
        <f>B11/$B$20</f>
        <v>0.2986858319618238</v>
      </c>
      <c r="E11" s="86">
        <f t="shared" ref="E11:E15" si="0">C11/$C$20</f>
        <v>3.3963120974199019E-2</v>
      </c>
      <c r="F11" s="27">
        <f>C11/B11*100</f>
        <v>7.8693063823895892</v>
      </c>
      <c r="G11" s="15"/>
      <c r="H11" s="15"/>
    </row>
    <row r="12" spans="1:8">
      <c r="A12" t="s">
        <v>37</v>
      </c>
      <c r="B12">
        <v>10353</v>
      </c>
      <c r="C12">
        <v>26366</v>
      </c>
      <c r="D12" s="26">
        <f t="shared" ref="D12:D20" si="1">B12/$B$20</f>
        <v>8.5623547509366238E-2</v>
      </c>
      <c r="E12" s="86">
        <f t="shared" si="0"/>
        <v>0.31508502730673166</v>
      </c>
      <c r="F12" s="27">
        <f t="shared" ref="F12:F20" si="2">C12/B12*100</f>
        <v>254.67014391963681</v>
      </c>
      <c r="G12" s="15"/>
      <c r="H12" s="15"/>
    </row>
    <row r="13" spans="1:8">
      <c r="A13" t="s">
        <v>38</v>
      </c>
      <c r="B13">
        <v>16086</v>
      </c>
      <c r="C13">
        <v>1849</v>
      </c>
      <c r="D13" s="26">
        <f t="shared" si="1"/>
        <v>0.133037804040922</v>
      </c>
      <c r="E13" s="86">
        <f t="shared" si="0"/>
        <v>2.2096344363579871E-2</v>
      </c>
      <c r="F13" s="27">
        <f t="shared" si="2"/>
        <v>11.494467238592565</v>
      </c>
      <c r="G13" s="15"/>
      <c r="H13" s="15"/>
    </row>
    <row r="14" spans="1:8">
      <c r="A14" t="s">
        <v>39</v>
      </c>
      <c r="B14">
        <v>32239</v>
      </c>
      <c r="C14">
        <v>43083</v>
      </c>
      <c r="D14" s="26">
        <f t="shared" si="1"/>
        <v>0.26662972550511527</v>
      </c>
      <c r="E14" s="86">
        <f t="shared" si="0"/>
        <v>0.51486035922991435</v>
      </c>
      <c r="F14" s="27">
        <f t="shared" si="2"/>
        <v>133.63627904091317</v>
      </c>
      <c r="G14" s="15"/>
      <c r="H14" s="15"/>
    </row>
    <row r="15" spans="1:8">
      <c r="A15" t="s">
        <v>40</v>
      </c>
      <c r="B15">
        <f>SUM(B11:B14)</f>
        <v>94793</v>
      </c>
      <c r="C15">
        <f>SUM(C11:C14)</f>
        <v>74140</v>
      </c>
      <c r="D15" s="26">
        <f t="shared" si="1"/>
        <v>0.78397690901722727</v>
      </c>
      <c r="E15" s="86">
        <f t="shared" si="0"/>
        <v>0.8860048518744249</v>
      </c>
      <c r="F15" s="27">
        <f t="shared" si="2"/>
        <v>78.212526241389142</v>
      </c>
      <c r="G15" s="15"/>
      <c r="H15" s="15"/>
    </row>
    <row r="16" spans="1:8">
      <c r="A16" s="19" t="s">
        <v>19</v>
      </c>
      <c r="D16" s="23"/>
      <c r="E16" s="24"/>
      <c r="F16" s="25"/>
      <c r="G16" s="15"/>
      <c r="H16" s="15"/>
    </row>
    <row r="17" spans="1:8">
      <c r="A17" t="s">
        <v>41</v>
      </c>
      <c r="B17">
        <v>4793</v>
      </c>
      <c r="C17">
        <v>5481</v>
      </c>
      <c r="D17" s="26">
        <f t="shared" si="1"/>
        <v>3.9640071787152745E-2</v>
      </c>
      <c r="E17" s="28">
        <f t="shared" ref="E17:E20" si="3">C17/$C$20</f>
        <v>6.5500304735955264E-2</v>
      </c>
      <c r="F17" s="27">
        <f t="shared" si="2"/>
        <v>114.35426663884832</v>
      </c>
      <c r="G17" s="15"/>
      <c r="H17" s="15"/>
    </row>
    <row r="18" spans="1:8">
      <c r="A18" t="s">
        <v>42</v>
      </c>
      <c r="B18">
        <v>21327</v>
      </c>
      <c r="C18">
        <v>4058</v>
      </c>
      <c r="D18" s="26">
        <f t="shared" si="1"/>
        <v>0.17638301919561999</v>
      </c>
      <c r="E18" s="28">
        <f t="shared" si="3"/>
        <v>4.849484338961986E-2</v>
      </c>
      <c r="F18" s="27">
        <f t="shared" si="2"/>
        <v>19.027523796126975</v>
      </c>
      <c r="G18" s="15"/>
      <c r="H18" s="15"/>
    </row>
    <row r="19" spans="1:8">
      <c r="A19" t="s">
        <v>43</v>
      </c>
      <c r="B19">
        <f>SUM(B17:B18)</f>
        <v>26120</v>
      </c>
      <c r="C19">
        <f>SUM(C17:C18)</f>
        <v>9539</v>
      </c>
      <c r="D19" s="26">
        <f t="shared" si="1"/>
        <v>0.21602309098277273</v>
      </c>
      <c r="E19" s="28">
        <f t="shared" si="3"/>
        <v>0.11399514812557511</v>
      </c>
      <c r="F19" s="27">
        <f t="shared" si="2"/>
        <v>36.519908116385913</v>
      </c>
      <c r="G19" s="15"/>
      <c r="H19" s="15"/>
    </row>
    <row r="20" spans="1:8">
      <c r="A20" t="s">
        <v>44</v>
      </c>
      <c r="B20">
        <f>B15+B19</f>
        <v>120913</v>
      </c>
      <c r="C20">
        <f>C15+C19</f>
        <v>83679</v>
      </c>
      <c r="D20" s="26">
        <f t="shared" si="1"/>
        <v>1</v>
      </c>
      <c r="E20" s="28">
        <f t="shared" si="3"/>
        <v>1</v>
      </c>
      <c r="F20" s="27">
        <f t="shared" si="2"/>
        <v>69.20595800286155</v>
      </c>
      <c r="G20" s="15"/>
      <c r="H20" s="15"/>
    </row>
    <row r="21" spans="1:8">
      <c r="A21" t="s">
        <v>20</v>
      </c>
      <c r="D21" s="23"/>
      <c r="E21" s="24"/>
      <c r="F21" s="25"/>
      <c r="G21" s="15"/>
      <c r="H21" s="15"/>
    </row>
    <row r="22" spans="1:8">
      <c r="A22" s="19" t="s">
        <v>21</v>
      </c>
      <c r="D22" s="23"/>
      <c r="E22" s="24"/>
      <c r="F22" s="25"/>
      <c r="G22" s="15"/>
      <c r="H22" s="15"/>
    </row>
    <row r="23" spans="1:8">
      <c r="A23" t="s">
        <v>45</v>
      </c>
      <c r="B23">
        <v>25907</v>
      </c>
      <c r="C23">
        <v>0</v>
      </c>
      <c r="D23" s="26">
        <f>B23/$B$30</f>
        <v>0.21426149378360793</v>
      </c>
      <c r="E23" s="28">
        <f>C23/$C$30</f>
        <v>0</v>
      </c>
      <c r="F23" s="27">
        <f t="shared" ref="F23:F30" si="4">C23/B23*100</f>
        <v>0</v>
      </c>
      <c r="G23" s="15"/>
      <c r="H23" s="15"/>
    </row>
    <row r="24" spans="1:8">
      <c r="A24" t="s">
        <v>46</v>
      </c>
      <c r="B24">
        <v>27024</v>
      </c>
      <c r="C24">
        <v>12698</v>
      </c>
      <c r="D24" s="26">
        <f t="shared" ref="D24:D30" si="5">B24/$B$30</f>
        <v>0.22349954097379937</v>
      </c>
      <c r="E24" s="28">
        <f t="shared" ref="E24:E30" si="6">C24/$C$30</f>
        <v>0.15174655528866263</v>
      </c>
      <c r="F24" s="27">
        <f t="shared" si="4"/>
        <v>46.987862640615745</v>
      </c>
      <c r="G24" s="15"/>
      <c r="H24" s="15"/>
    </row>
    <row r="25" spans="1:8">
      <c r="A25" t="s">
        <v>47</v>
      </c>
      <c r="B25">
        <v>2308</v>
      </c>
      <c r="C25">
        <v>1321</v>
      </c>
      <c r="D25" s="26">
        <f t="shared" si="5"/>
        <v>1.9088104668721469E-2</v>
      </c>
      <c r="E25" s="28">
        <f t="shared" si="6"/>
        <v>1.5786517525305035E-2</v>
      </c>
      <c r="F25" s="27">
        <f t="shared" si="4"/>
        <v>57.235701906412473</v>
      </c>
      <c r="G25" s="15"/>
      <c r="H25" s="15"/>
    </row>
    <row r="26" spans="1:8">
      <c r="A26" t="s">
        <v>48</v>
      </c>
      <c r="B26">
        <v>3248</v>
      </c>
      <c r="C26">
        <v>2377</v>
      </c>
      <c r="D26" s="26">
        <f t="shared" si="5"/>
        <v>2.6862289412481512E-2</v>
      </c>
      <c r="E26" s="28">
        <f t="shared" si="6"/>
        <v>2.8406171201854707E-2</v>
      </c>
      <c r="F26" s="27">
        <f t="shared" si="4"/>
        <v>73.183497536945808</v>
      </c>
      <c r="G26" s="15"/>
      <c r="H26" s="15"/>
    </row>
    <row r="27" spans="1:8">
      <c r="A27" t="s">
        <v>49</v>
      </c>
      <c r="B27">
        <v>1.0000000000000001E-5</v>
      </c>
      <c r="C27">
        <v>797</v>
      </c>
      <c r="D27" s="26">
        <f t="shared" si="5"/>
        <v>8.2704093018723867E-11</v>
      </c>
      <c r="E27" s="28">
        <f t="shared" si="6"/>
        <v>9.5244924055019782E-3</v>
      </c>
      <c r="F27" s="29">
        <f t="shared" si="4"/>
        <v>7970000000</v>
      </c>
      <c r="G27" s="15"/>
      <c r="H27" s="15"/>
    </row>
    <row r="28" spans="1:8">
      <c r="A28" t="s">
        <v>50</v>
      </c>
      <c r="B28">
        <f>SUM(B23:B27)</f>
        <v>58487.000010000003</v>
      </c>
      <c r="C28">
        <f>SUM(C23:C27)</f>
        <v>17193</v>
      </c>
      <c r="D28" s="26">
        <f t="shared" si="5"/>
        <v>0.48371142892131441</v>
      </c>
      <c r="E28" s="28">
        <f t="shared" si="6"/>
        <v>0.20546373642132434</v>
      </c>
      <c r="F28" s="27">
        <f t="shared" si="4"/>
        <v>29.396276090516476</v>
      </c>
      <c r="G28" s="15"/>
      <c r="H28" s="15"/>
    </row>
    <row r="29" spans="1:8">
      <c r="A29" s="19" t="s">
        <v>22</v>
      </c>
      <c r="B29">
        <v>62426</v>
      </c>
      <c r="C29">
        <v>66486</v>
      </c>
      <c r="D29" s="26">
        <f t="shared" si="5"/>
        <v>0.51628857107868564</v>
      </c>
      <c r="E29" s="28">
        <f t="shared" si="6"/>
        <v>0.79453626357867568</v>
      </c>
      <c r="F29" s="27">
        <f t="shared" si="4"/>
        <v>106.50370038125141</v>
      </c>
      <c r="G29" s="15"/>
      <c r="H29" s="15"/>
    </row>
    <row r="30" spans="1:8">
      <c r="A30" t="s">
        <v>51</v>
      </c>
      <c r="B30">
        <f>B28+B29</f>
        <v>120913.00001</v>
      </c>
      <c r="C30">
        <f>C28+C29</f>
        <v>83679</v>
      </c>
      <c r="D30" s="26">
        <f t="shared" si="5"/>
        <v>1</v>
      </c>
      <c r="E30" s="28">
        <f t="shared" si="6"/>
        <v>1</v>
      </c>
      <c r="F30" s="27">
        <f t="shared" si="4"/>
        <v>69.205957997137943</v>
      </c>
      <c r="G30" s="15"/>
      <c r="H30" s="15"/>
    </row>
    <row r="31" spans="1:8" ht="6.75" customHeight="1">
      <c r="A31" s="30"/>
      <c r="B31" s="30"/>
      <c r="C31" s="30"/>
      <c r="D31" s="31"/>
      <c r="E31" s="32"/>
      <c r="F31" s="33"/>
      <c r="G31" s="15"/>
      <c r="H31" s="15"/>
    </row>
    <row r="32" spans="1:8">
      <c r="A32" s="19" t="s">
        <v>52</v>
      </c>
      <c r="D32" s="23"/>
      <c r="E32" s="24"/>
      <c r="F32" s="25"/>
      <c r="G32" s="15"/>
      <c r="H32" s="15"/>
    </row>
    <row r="33" spans="1:8">
      <c r="A33" t="s">
        <v>53</v>
      </c>
      <c r="B33">
        <v>257382</v>
      </c>
      <c r="C33">
        <v>169391</v>
      </c>
      <c r="D33" s="26">
        <f>B33/$B$33</f>
        <v>1</v>
      </c>
      <c r="E33" s="28">
        <f>C33/$C$33</f>
        <v>1</v>
      </c>
      <c r="F33" s="87">
        <f t="shared" ref="F33:F39" si="7">C33/B33*100</f>
        <v>65.813071621170096</v>
      </c>
      <c r="G33" s="15"/>
      <c r="H33" s="15"/>
    </row>
    <row r="34" spans="1:8">
      <c r="A34" t="s">
        <v>54</v>
      </c>
      <c r="B34" s="12">
        <v>109015</v>
      </c>
      <c r="C34" s="12">
        <v>59242</v>
      </c>
      <c r="D34" s="26">
        <f t="shared" ref="D34:D39" si="8">B34/$B$33</f>
        <v>0.42355331763681997</v>
      </c>
      <c r="E34" s="28">
        <f t="shared" ref="E34:E39" si="9">C34/$C$33</f>
        <v>0.34973522796370526</v>
      </c>
      <c r="F34" s="87">
        <f t="shared" si="7"/>
        <v>54.342980323808654</v>
      </c>
      <c r="G34" s="15"/>
      <c r="H34" s="15"/>
    </row>
    <row r="35" spans="1:8">
      <c r="A35" t="s">
        <v>55</v>
      </c>
      <c r="B35">
        <f>B33-B34</f>
        <v>148367</v>
      </c>
      <c r="C35">
        <f>C33-C34</f>
        <v>110149</v>
      </c>
      <c r="D35" s="26">
        <f t="shared" si="8"/>
        <v>0.57644668236317997</v>
      </c>
      <c r="E35" s="28">
        <f t="shared" si="9"/>
        <v>0.65026477203629474</v>
      </c>
      <c r="F35" s="87">
        <f t="shared" si="7"/>
        <v>74.24090262659486</v>
      </c>
      <c r="G35" s="15"/>
      <c r="H35" s="15"/>
    </row>
    <row r="36" spans="1:8">
      <c r="A36" t="s">
        <v>56</v>
      </c>
      <c r="B36">
        <v>112518</v>
      </c>
      <c r="C36">
        <v>70801</v>
      </c>
      <c r="D36" s="26">
        <f t="shared" si="8"/>
        <v>0.43716343800265756</v>
      </c>
      <c r="E36" s="28">
        <f t="shared" si="9"/>
        <v>0.41797380026093478</v>
      </c>
      <c r="F36" s="87">
        <f t="shared" si="7"/>
        <v>62.924154357525019</v>
      </c>
      <c r="G36" s="15"/>
      <c r="H36" s="15"/>
    </row>
    <row r="37" spans="1:8">
      <c r="A37" t="s">
        <v>57</v>
      </c>
      <c r="B37">
        <v>39605</v>
      </c>
      <c r="C37">
        <v>24854</v>
      </c>
      <c r="D37" s="26">
        <f t="shared" si="8"/>
        <v>0.15387633944875709</v>
      </c>
      <c r="E37" s="28">
        <f t="shared" si="9"/>
        <v>0.14672562296698172</v>
      </c>
      <c r="F37" s="87">
        <f t="shared" si="7"/>
        <v>62.754702689054412</v>
      </c>
      <c r="G37" s="15"/>
      <c r="H37" s="15"/>
    </row>
    <row r="38" spans="1:8">
      <c r="A38" t="s">
        <v>58</v>
      </c>
      <c r="B38" s="12">
        <v>700</v>
      </c>
      <c r="C38" s="12">
        <v>50</v>
      </c>
      <c r="D38" s="26">
        <f t="shared" si="8"/>
        <v>2.7196929078179516E-3</v>
      </c>
      <c r="E38" s="28">
        <f t="shared" si="9"/>
        <v>2.9517506833302831E-4</v>
      </c>
      <c r="F38" s="87">
        <f t="shared" si="7"/>
        <v>7.1428571428571423</v>
      </c>
      <c r="G38" s="15"/>
      <c r="H38" s="15"/>
    </row>
    <row r="39" spans="1:8">
      <c r="A39" t="s">
        <v>59</v>
      </c>
      <c r="B39">
        <f>B35-B36-B37-B38</f>
        <v>-4456</v>
      </c>
      <c r="C39">
        <f>C35-C36-C37-C38</f>
        <v>14444</v>
      </c>
      <c r="D39" s="26">
        <f t="shared" si="8"/>
        <v>-1.7312787996052559E-2</v>
      </c>
      <c r="E39" s="28">
        <f t="shared" si="9"/>
        <v>8.5270173740045224E-2</v>
      </c>
      <c r="F39" s="87">
        <f t="shared" si="7"/>
        <v>-324.14721723518852</v>
      </c>
      <c r="G39" s="15"/>
      <c r="H39" s="15"/>
    </row>
    <row r="40" spans="1:8" ht="8.25" customHeight="1">
      <c r="D40" s="34"/>
      <c r="E40" s="35"/>
      <c r="F40" s="15"/>
      <c r="G40" s="15"/>
      <c r="H40" s="15"/>
    </row>
    <row r="41" spans="1:8">
      <c r="A41" s="11" t="s">
        <v>60</v>
      </c>
      <c r="B41" s="36">
        <v>1992</v>
      </c>
      <c r="C41" s="36">
        <v>1993</v>
      </c>
      <c r="D41" s="37"/>
      <c r="E41" s="38"/>
      <c r="F41" s="15"/>
      <c r="G41" s="15"/>
      <c r="H41" s="15"/>
    </row>
    <row r="42" spans="1:8">
      <c r="A42" s="11"/>
      <c r="B42" s="39">
        <f>D39</f>
        <v>-1.7312787996052559E-2</v>
      </c>
      <c r="C42" s="39">
        <f>E39</f>
        <v>8.5270173740045224E-2</v>
      </c>
      <c r="D42" s="37"/>
      <c r="E42" s="38"/>
      <c r="F42" s="15"/>
      <c r="G42" s="15"/>
      <c r="H42" s="15"/>
    </row>
    <row r="43" spans="1:8">
      <c r="A43" s="11" t="s">
        <v>61</v>
      </c>
      <c r="B43" s="88">
        <f>B39/B29</f>
        <v>-7.1380514529202577E-2</v>
      </c>
      <c r="C43" s="88">
        <f>C39/C29</f>
        <v>0.21724874409650152</v>
      </c>
      <c r="D43" s="37"/>
      <c r="E43" s="38"/>
      <c r="F43" s="15"/>
      <c r="G43" s="15"/>
      <c r="H43" s="15"/>
    </row>
    <row r="44" spans="1:8">
      <c r="A44" t="s">
        <v>62</v>
      </c>
      <c r="B44" s="88">
        <f>B39/B29</f>
        <v>-7.1380514529202577E-2</v>
      </c>
      <c r="C44" s="88">
        <f>C39/C29</f>
        <v>0.21724874409650152</v>
      </c>
      <c r="D44" s="37"/>
      <c r="E44" s="38"/>
      <c r="F44" s="15"/>
      <c r="G44" s="15"/>
      <c r="H44" s="15"/>
    </row>
    <row r="45" spans="1:8">
      <c r="A45" t="s">
        <v>63</v>
      </c>
      <c r="B45" s="88">
        <f>(B35-B36-B37)/B20</f>
        <v>-3.1063657340401778E-2</v>
      </c>
      <c r="C45" s="88">
        <f>(C35-C36-C37)/C20</f>
        <v>0.17320952688249142</v>
      </c>
      <c r="D45" s="37"/>
      <c r="E45" s="38"/>
      <c r="F45" s="15"/>
      <c r="G45" s="15"/>
      <c r="H45" s="15"/>
    </row>
    <row r="46" spans="1:8">
      <c r="B46" s="87"/>
      <c r="C46" s="87"/>
      <c r="D46" s="37"/>
      <c r="E46" s="38"/>
      <c r="F46" s="15"/>
      <c r="G46" s="15"/>
      <c r="H46" s="15"/>
    </row>
    <row r="47" spans="1:8">
      <c r="H47" s="15"/>
    </row>
    <row r="48" spans="1:8" ht="15.75" thickBot="1">
      <c r="A48" t="s">
        <v>74</v>
      </c>
      <c r="H48" s="15"/>
    </row>
    <row r="49" spans="1:8">
      <c r="A49" s="5"/>
      <c r="B49" s="41">
        <v>1993</v>
      </c>
      <c r="C49" s="42" t="s">
        <v>64</v>
      </c>
      <c r="D49" s="40" t="s">
        <v>65</v>
      </c>
      <c r="E49" s="41">
        <v>1993</v>
      </c>
      <c r="F49" s="42" t="s">
        <v>64</v>
      </c>
      <c r="G49" s="40" t="s">
        <v>65</v>
      </c>
      <c r="H49" s="15"/>
    </row>
    <row r="50" spans="1:8">
      <c r="A50" s="43" t="s">
        <v>66</v>
      </c>
      <c r="B50" s="44">
        <v>74140</v>
      </c>
      <c r="C50" s="37"/>
      <c r="D50" s="45">
        <f>B50+C50</f>
        <v>74140</v>
      </c>
      <c r="E50" s="46">
        <v>74140</v>
      </c>
      <c r="F50" s="47"/>
      <c r="G50" s="48">
        <f>E50+F50</f>
        <v>74140</v>
      </c>
      <c r="H50" s="15"/>
    </row>
    <row r="51" spans="1:8">
      <c r="A51" s="43" t="s">
        <v>67</v>
      </c>
      <c r="B51" s="44">
        <v>9539</v>
      </c>
      <c r="C51" s="49">
        <v>80000</v>
      </c>
      <c r="D51" s="50">
        <f t="shared" ref="D51:D56" si="10">B51+C51</f>
        <v>89539</v>
      </c>
      <c r="E51" s="46">
        <v>9539</v>
      </c>
      <c r="F51" s="78">
        <v>55000</v>
      </c>
      <c r="G51" s="51">
        <f t="shared" ref="G51:G56" si="11">E51+F51</f>
        <v>64539</v>
      </c>
      <c r="H51" s="15"/>
    </row>
    <row r="52" spans="1:8">
      <c r="A52" s="52" t="s">
        <v>68</v>
      </c>
      <c r="B52" s="53">
        <f>SUM(B50:B51)</f>
        <v>83679</v>
      </c>
      <c r="C52" s="54">
        <f>SUM(C50:C51)</f>
        <v>80000</v>
      </c>
      <c r="D52" s="55">
        <f t="shared" si="10"/>
        <v>163679</v>
      </c>
      <c r="E52" s="56">
        <f>SUM(E50:E51)</f>
        <v>83679</v>
      </c>
      <c r="F52" s="57">
        <f>SUM(F50:F51)</f>
        <v>55000</v>
      </c>
      <c r="G52" s="58">
        <f t="shared" si="11"/>
        <v>138679</v>
      </c>
      <c r="H52" s="15"/>
    </row>
    <row r="53" spans="1:8">
      <c r="A53" s="59" t="s">
        <v>69</v>
      </c>
      <c r="B53" s="60">
        <v>17193</v>
      </c>
      <c r="C53" s="61">
        <v>80000</v>
      </c>
      <c r="D53" s="45">
        <f t="shared" si="10"/>
        <v>97193</v>
      </c>
      <c r="E53" s="62">
        <v>17193</v>
      </c>
      <c r="F53" s="77">
        <v>55000</v>
      </c>
      <c r="G53" s="48">
        <f t="shared" si="11"/>
        <v>72193</v>
      </c>
      <c r="H53" s="15"/>
    </row>
    <row r="54" spans="1:8">
      <c r="A54" s="59" t="s">
        <v>70</v>
      </c>
      <c r="B54" s="63">
        <v>0</v>
      </c>
      <c r="C54" s="64"/>
      <c r="D54" s="50">
        <f t="shared" si="10"/>
        <v>0</v>
      </c>
      <c r="E54" s="65">
        <v>0</v>
      </c>
      <c r="F54" s="66"/>
      <c r="G54" s="51">
        <f t="shared" si="11"/>
        <v>0</v>
      </c>
    </row>
    <row r="55" spans="1:8">
      <c r="A55" s="59" t="s">
        <v>71</v>
      </c>
      <c r="B55" s="67">
        <v>66486</v>
      </c>
      <c r="C55" s="68"/>
      <c r="D55" s="50">
        <f t="shared" si="10"/>
        <v>66486</v>
      </c>
      <c r="E55" s="69">
        <v>66486</v>
      </c>
      <c r="F55" s="70"/>
      <c r="G55" s="51">
        <f t="shared" si="11"/>
        <v>66486</v>
      </c>
    </row>
    <row r="56" spans="1:8" ht="15.75" thickBot="1">
      <c r="A56" s="52" t="s">
        <v>72</v>
      </c>
      <c r="B56" s="71">
        <f>SUM(B53:B55)</f>
        <v>83679</v>
      </c>
      <c r="C56" s="72">
        <f>SUM(C53:C55)</f>
        <v>80000</v>
      </c>
      <c r="D56" s="73">
        <f t="shared" si="10"/>
        <v>163679</v>
      </c>
      <c r="E56" s="74">
        <f>SUM(E53:E55)</f>
        <v>83679</v>
      </c>
      <c r="F56" s="75">
        <f>SUM(F53:F55)</f>
        <v>55000</v>
      </c>
      <c r="G56" s="76">
        <f t="shared" si="11"/>
        <v>138679</v>
      </c>
    </row>
    <row r="57" spans="1:8">
      <c r="A57" s="89" t="s">
        <v>75</v>
      </c>
    </row>
    <row r="58" spans="1:8">
      <c r="A58" s="59" t="s">
        <v>76</v>
      </c>
    </row>
    <row r="59" spans="1:8">
      <c r="A59" t="s">
        <v>77</v>
      </c>
    </row>
    <row r="60" spans="1:8">
      <c r="A60" t="s">
        <v>78</v>
      </c>
    </row>
    <row r="61" spans="1:8">
      <c r="A61" t="s">
        <v>79</v>
      </c>
    </row>
    <row r="62" spans="1:8">
      <c r="A62" t="s">
        <v>80</v>
      </c>
    </row>
    <row r="63" spans="1:8">
      <c r="A63" t="s">
        <v>81</v>
      </c>
    </row>
    <row r="64" spans="1:8">
      <c r="A64" t="s">
        <v>82</v>
      </c>
    </row>
    <row r="65" spans="1:1">
      <c r="A65" t="s">
        <v>83</v>
      </c>
    </row>
    <row r="66" spans="1:1">
      <c r="A66" t="s">
        <v>84</v>
      </c>
    </row>
  </sheetData>
  <mergeCells count="1">
    <mergeCell ref="D8:E8"/>
  </mergeCells>
  <pageMargins left="0.7" right="0.7" top="0.17" bottom="0.2" header="0.17" footer="0.17"/>
  <pageSetup paperSize="9" orientation="portrait" horizontalDpi="0" verticalDpi="0" r:id="rId1"/>
  <ignoredErrors>
    <ignoredError sqref="D52 D56" formula="1"/>
    <ignoredError sqref="B52 E52" formulaRange="1"/>
    <ignoredError sqref="G51 G53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2"/>
  <sheetViews>
    <sheetView topLeftCell="A7" workbookViewId="0">
      <selection activeCell="A43" sqref="A43"/>
    </sheetView>
  </sheetViews>
  <sheetFormatPr baseColWidth="10" defaultRowHeight="15"/>
  <sheetData>
    <row r="1" spans="1:7">
      <c r="A1" s="10" t="s">
        <v>25</v>
      </c>
    </row>
    <row r="2" spans="1:7">
      <c r="A2" t="s">
        <v>85</v>
      </c>
    </row>
    <row r="3" spans="1:7">
      <c r="A3" t="s">
        <v>86</v>
      </c>
    </row>
    <row r="5" spans="1:7">
      <c r="A5" t="s">
        <v>87</v>
      </c>
      <c r="B5" s="13" t="s">
        <v>27</v>
      </c>
      <c r="C5" t="s">
        <v>89</v>
      </c>
      <c r="D5" s="13" t="s">
        <v>91</v>
      </c>
      <c r="E5" s="83" t="s">
        <v>89</v>
      </c>
      <c r="F5" s="83"/>
      <c r="G5" s="83"/>
    </row>
    <row r="6" spans="1:7">
      <c r="A6" t="s">
        <v>88</v>
      </c>
      <c r="C6" t="s">
        <v>90</v>
      </c>
      <c r="E6" t="s">
        <v>92</v>
      </c>
    </row>
    <row r="8" spans="1:7">
      <c r="A8" t="s">
        <v>100</v>
      </c>
    </row>
    <row r="9" spans="1:7">
      <c r="A9" t="s">
        <v>93</v>
      </c>
    </row>
    <row r="10" spans="1:7">
      <c r="A10" t="s">
        <v>94</v>
      </c>
    </row>
    <row r="11" spans="1:7">
      <c r="A11" t="s">
        <v>95</v>
      </c>
    </row>
    <row r="12" spans="1:7">
      <c r="A12" t="s">
        <v>96</v>
      </c>
    </row>
    <row r="13" spans="1:7">
      <c r="A13" t="s">
        <v>97</v>
      </c>
    </row>
    <row r="14" spans="1:7">
      <c r="A14" t="s">
        <v>98</v>
      </c>
    </row>
    <row r="16" spans="1:7">
      <c r="A16" s="10" t="s">
        <v>99</v>
      </c>
    </row>
    <row r="17" spans="1:6">
      <c r="A17" t="s">
        <v>101</v>
      </c>
    </row>
    <row r="19" spans="1:6">
      <c r="A19" t="s">
        <v>102</v>
      </c>
      <c r="B19" t="s">
        <v>103</v>
      </c>
    </row>
    <row r="20" spans="1:6">
      <c r="B20" t="s">
        <v>22</v>
      </c>
    </row>
    <row r="23" spans="1:6">
      <c r="A23" t="s">
        <v>104</v>
      </c>
    </row>
    <row r="25" spans="1:6">
      <c r="A25" t="s">
        <v>105</v>
      </c>
      <c r="C25" s="13" t="s">
        <v>27</v>
      </c>
      <c r="D25" t="s">
        <v>107</v>
      </c>
      <c r="F25" t="s">
        <v>108</v>
      </c>
    </row>
    <row r="26" spans="1:6">
      <c r="A26" t="s">
        <v>106</v>
      </c>
      <c r="D26" s="83" t="s">
        <v>26</v>
      </c>
      <c r="E26" s="83"/>
    </row>
    <row r="28" spans="1:6">
      <c r="A28" t="s">
        <v>109</v>
      </c>
      <c r="C28" s="13" t="s">
        <v>27</v>
      </c>
      <c r="D28" s="83" t="s">
        <v>26</v>
      </c>
      <c r="E28" s="83"/>
      <c r="F28" t="s">
        <v>111</v>
      </c>
    </row>
    <row r="29" spans="1:6">
      <c r="A29" t="s">
        <v>110</v>
      </c>
      <c r="D29" t="s">
        <v>22</v>
      </c>
    </row>
    <row r="31" spans="1:6">
      <c r="A31" t="s">
        <v>112</v>
      </c>
    </row>
    <row r="33" spans="1:6">
      <c r="A33" t="s">
        <v>102</v>
      </c>
      <c r="B33" t="s">
        <v>105</v>
      </c>
      <c r="D33" s="13" t="s">
        <v>113</v>
      </c>
      <c r="E33" t="s">
        <v>109</v>
      </c>
    </row>
    <row r="34" spans="1:6">
      <c r="B34" t="s">
        <v>106</v>
      </c>
      <c r="E34" t="s">
        <v>110</v>
      </c>
    </row>
    <row r="36" spans="1:6">
      <c r="A36" t="s">
        <v>102</v>
      </c>
      <c r="B36" t="s">
        <v>107</v>
      </c>
      <c r="D36" s="13" t="s">
        <v>113</v>
      </c>
      <c r="E36" s="83" t="s">
        <v>26</v>
      </c>
      <c r="F36" s="83"/>
    </row>
    <row r="37" spans="1:6">
      <c r="B37" s="83" t="s">
        <v>26</v>
      </c>
      <c r="C37" s="83"/>
      <c r="E37" t="s">
        <v>22</v>
      </c>
    </row>
    <row r="39" spans="1:6">
      <c r="A39" t="s">
        <v>114</v>
      </c>
    </row>
    <row r="40" spans="1:6">
      <c r="A40" t="s">
        <v>115</v>
      </c>
    </row>
    <row r="41" spans="1:6">
      <c r="A41" t="s">
        <v>116</v>
      </c>
    </row>
    <row r="42" spans="1:6">
      <c r="A42" t="s">
        <v>117</v>
      </c>
    </row>
  </sheetData>
  <mergeCells count="5">
    <mergeCell ref="E5:G5"/>
    <mergeCell ref="D26:E26"/>
    <mergeCell ref="D28:E28"/>
    <mergeCell ref="B37:C37"/>
    <mergeCell ref="E36:F36"/>
  </mergeCells>
  <pageMargins left="0.28000000000000003" right="0.23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0"/>
  <sheetViews>
    <sheetView topLeftCell="A13" workbookViewId="0">
      <selection activeCell="H39" sqref="H39"/>
    </sheetView>
  </sheetViews>
  <sheetFormatPr baseColWidth="10" defaultRowHeight="18.75"/>
  <cols>
    <col min="1" max="1" width="17" style="90" customWidth="1"/>
    <col min="2" max="2" width="10" style="90" customWidth="1"/>
    <col min="3" max="5" width="9.42578125" style="90" customWidth="1"/>
    <col min="6" max="6" width="7.5703125" style="90" customWidth="1"/>
    <col min="7" max="7" width="8" style="90" customWidth="1"/>
    <col min="8" max="8" width="9" style="90" customWidth="1"/>
    <col min="9" max="9" width="8.28515625" style="90" customWidth="1"/>
    <col min="10" max="10" width="9" style="90" customWidth="1"/>
    <col min="11" max="16384" width="11.42578125" style="90"/>
  </cols>
  <sheetData>
    <row r="1" spans="1:9">
      <c r="B1" s="91" t="s">
        <v>118</v>
      </c>
      <c r="C1" s="92"/>
      <c r="D1" s="92"/>
      <c r="E1" s="92"/>
      <c r="F1" s="92"/>
      <c r="G1" s="92"/>
      <c r="H1" s="92"/>
      <c r="I1" s="92"/>
    </row>
    <row r="2" spans="1:9">
      <c r="A2" s="92"/>
      <c r="B2" s="92"/>
      <c r="C2" s="92"/>
      <c r="D2" s="92" t="s">
        <v>20</v>
      </c>
      <c r="E2" s="92"/>
      <c r="F2" s="92"/>
      <c r="G2" s="92"/>
      <c r="H2" s="92"/>
      <c r="I2" s="92"/>
    </row>
    <row r="3" spans="1:9">
      <c r="A3" s="92"/>
      <c r="B3" s="92"/>
      <c r="C3" s="93">
        <v>100</v>
      </c>
      <c r="D3" s="93">
        <v>50</v>
      </c>
      <c r="E3" s="92" t="s">
        <v>133</v>
      </c>
      <c r="G3" s="92"/>
      <c r="H3" s="92"/>
      <c r="I3" s="92"/>
    </row>
    <row r="4" spans="1:9">
      <c r="A4" s="92"/>
      <c r="B4" s="92" t="s">
        <v>17</v>
      </c>
      <c r="C4" s="95"/>
      <c r="D4" s="96"/>
      <c r="E4" s="94"/>
      <c r="F4" s="92" t="s">
        <v>132</v>
      </c>
      <c r="G4" s="92"/>
      <c r="H4" s="92"/>
      <c r="I4" s="92"/>
    </row>
    <row r="5" spans="1:9">
      <c r="A5" s="92"/>
      <c r="B5" s="92"/>
      <c r="C5" s="95"/>
      <c r="D5" s="93">
        <v>50</v>
      </c>
      <c r="E5" s="94"/>
      <c r="F5" s="92"/>
      <c r="G5" s="92"/>
      <c r="H5" s="92"/>
      <c r="I5" s="92"/>
    </row>
    <row r="6" spans="1:9">
      <c r="A6" s="92"/>
      <c r="B6" s="92"/>
      <c r="C6" s="96"/>
      <c r="D6" s="96"/>
      <c r="E6" s="94"/>
      <c r="F6" s="92"/>
      <c r="G6" s="92"/>
      <c r="H6" s="92"/>
      <c r="I6" s="92"/>
    </row>
    <row r="7" spans="1:9">
      <c r="A7" s="92"/>
      <c r="B7" s="92"/>
      <c r="C7" s="92"/>
      <c r="D7" s="92" t="s">
        <v>119</v>
      </c>
      <c r="E7" s="92"/>
      <c r="F7" s="92"/>
      <c r="G7" s="92"/>
      <c r="H7" s="92"/>
      <c r="I7" s="92"/>
    </row>
    <row r="8" spans="1:9">
      <c r="A8" s="97" t="s">
        <v>120</v>
      </c>
      <c r="B8" s="98">
        <v>0</v>
      </c>
      <c r="C8" s="99">
        <v>25</v>
      </c>
      <c r="D8" s="99">
        <v>50</v>
      </c>
      <c r="E8" s="99">
        <v>75</v>
      </c>
      <c r="F8" s="99">
        <v>80</v>
      </c>
      <c r="G8" s="99">
        <v>100</v>
      </c>
      <c r="H8" s="99">
        <v>150</v>
      </c>
      <c r="I8" s="99">
        <v>175</v>
      </c>
    </row>
    <row r="9" spans="1:9">
      <c r="A9" s="90" t="s">
        <v>121</v>
      </c>
      <c r="B9" s="100">
        <v>1000</v>
      </c>
      <c r="C9" s="90">
        <v>1000</v>
      </c>
      <c r="D9" s="90">
        <v>1000</v>
      </c>
      <c r="E9" s="90">
        <v>1000</v>
      </c>
      <c r="F9" s="90">
        <v>1000</v>
      </c>
      <c r="G9" s="90">
        <v>1000</v>
      </c>
      <c r="H9" s="90">
        <v>1000</v>
      </c>
      <c r="I9" s="90">
        <v>1000</v>
      </c>
    </row>
    <row r="10" spans="1:9">
      <c r="A10" s="90" t="s">
        <v>122</v>
      </c>
      <c r="B10" s="101">
        <v>800</v>
      </c>
      <c r="C10" s="102">
        <v>800</v>
      </c>
      <c r="D10" s="102">
        <v>800</v>
      </c>
      <c r="E10" s="102">
        <v>800</v>
      </c>
      <c r="F10" s="102">
        <v>800</v>
      </c>
      <c r="G10" s="102">
        <v>800</v>
      </c>
      <c r="H10" s="102">
        <v>800</v>
      </c>
      <c r="I10" s="102">
        <v>800</v>
      </c>
    </row>
    <row r="11" spans="1:9">
      <c r="A11" s="90" t="s">
        <v>123</v>
      </c>
      <c r="B11" s="100">
        <f>B9-B10</f>
        <v>200</v>
      </c>
      <c r="C11" s="90">
        <f t="shared" ref="C11:I11" si="0">C9-C10</f>
        <v>200</v>
      </c>
      <c r="D11" s="90">
        <f t="shared" si="0"/>
        <v>200</v>
      </c>
      <c r="E11" s="90">
        <f t="shared" si="0"/>
        <v>200</v>
      </c>
      <c r="F11" s="90">
        <f t="shared" si="0"/>
        <v>200</v>
      </c>
      <c r="G11" s="90">
        <f t="shared" si="0"/>
        <v>200</v>
      </c>
      <c r="H11" s="90">
        <f t="shared" si="0"/>
        <v>200</v>
      </c>
      <c r="I11" s="90">
        <f t="shared" si="0"/>
        <v>200</v>
      </c>
    </row>
    <row r="12" spans="1:9">
      <c r="A12" s="90" t="s">
        <v>124</v>
      </c>
      <c r="B12" s="100">
        <v>60</v>
      </c>
      <c r="C12" s="90">
        <v>60</v>
      </c>
      <c r="D12" s="90">
        <v>60</v>
      </c>
      <c r="E12" s="90">
        <v>60</v>
      </c>
      <c r="F12" s="90">
        <v>60</v>
      </c>
      <c r="G12" s="90">
        <v>60</v>
      </c>
      <c r="H12" s="90">
        <v>60</v>
      </c>
      <c r="I12" s="90">
        <v>60</v>
      </c>
    </row>
    <row r="13" spans="1:9">
      <c r="A13" s="90" t="s">
        <v>125</v>
      </c>
      <c r="B13" s="101">
        <v>60</v>
      </c>
      <c r="C13" s="102">
        <v>60</v>
      </c>
      <c r="D13" s="102">
        <v>60</v>
      </c>
      <c r="E13" s="102">
        <v>60</v>
      </c>
      <c r="F13" s="102">
        <v>60</v>
      </c>
      <c r="G13" s="102">
        <v>60</v>
      </c>
      <c r="H13" s="102">
        <v>60</v>
      </c>
      <c r="I13" s="102">
        <v>60</v>
      </c>
    </row>
    <row r="14" spans="1:9">
      <c r="A14" s="90" t="s">
        <v>126</v>
      </c>
      <c r="B14" s="100">
        <f>B11-B12-B13</f>
        <v>80</v>
      </c>
      <c r="C14" s="90">
        <f t="shared" ref="C14:I14" si="1">C11-C12-C13</f>
        <v>80</v>
      </c>
      <c r="D14" s="90">
        <f t="shared" si="1"/>
        <v>80</v>
      </c>
      <c r="E14" s="90">
        <f t="shared" si="1"/>
        <v>80</v>
      </c>
      <c r="F14" s="90">
        <f t="shared" si="1"/>
        <v>80</v>
      </c>
      <c r="G14" s="90">
        <f t="shared" si="1"/>
        <v>80</v>
      </c>
      <c r="H14" s="90">
        <f t="shared" si="1"/>
        <v>80</v>
      </c>
      <c r="I14" s="90">
        <f t="shared" si="1"/>
        <v>80</v>
      </c>
    </row>
    <row r="15" spans="1:9">
      <c r="A15" s="90" t="s">
        <v>127</v>
      </c>
      <c r="B15" s="101">
        <f t="shared" ref="B15:I15" si="2">($D$3*B8)/100</f>
        <v>0</v>
      </c>
      <c r="C15" s="102">
        <f t="shared" si="2"/>
        <v>12.5</v>
      </c>
      <c r="D15" s="102">
        <f t="shared" si="2"/>
        <v>25</v>
      </c>
      <c r="E15" s="102">
        <f t="shared" si="2"/>
        <v>37.5</v>
      </c>
      <c r="F15" s="102">
        <f t="shared" si="2"/>
        <v>40</v>
      </c>
      <c r="G15" s="102">
        <f t="shared" si="2"/>
        <v>50</v>
      </c>
      <c r="H15" s="102">
        <f t="shared" si="2"/>
        <v>75</v>
      </c>
      <c r="I15" s="102">
        <f t="shared" si="2"/>
        <v>87.5</v>
      </c>
    </row>
    <row r="16" spans="1:9">
      <c r="A16" s="90" t="s">
        <v>128</v>
      </c>
      <c r="B16" s="100">
        <f>B14-B15</f>
        <v>80</v>
      </c>
      <c r="C16" s="90">
        <f t="shared" ref="C16:I16" si="3">C14-C15</f>
        <v>67.5</v>
      </c>
      <c r="D16" s="90">
        <f t="shared" si="3"/>
        <v>55</v>
      </c>
      <c r="E16" s="90">
        <f t="shared" si="3"/>
        <v>42.5</v>
      </c>
      <c r="F16" s="90">
        <f t="shared" si="3"/>
        <v>40</v>
      </c>
      <c r="G16" s="90">
        <f t="shared" si="3"/>
        <v>30</v>
      </c>
      <c r="H16" s="90">
        <f t="shared" si="3"/>
        <v>5</v>
      </c>
      <c r="I16" s="90">
        <f t="shared" si="3"/>
        <v>-7.5</v>
      </c>
    </row>
    <row r="17" spans="1:9">
      <c r="A17" s="90" t="s">
        <v>129</v>
      </c>
      <c r="B17" s="103"/>
      <c r="C17" s="104"/>
      <c r="D17" s="104"/>
      <c r="E17" s="104"/>
      <c r="F17" s="104"/>
      <c r="G17" s="104"/>
      <c r="H17" s="104"/>
      <c r="I17" s="104"/>
    </row>
    <row r="18" spans="1:9">
      <c r="A18" s="90" t="s">
        <v>130</v>
      </c>
      <c r="B18" s="103"/>
      <c r="C18" s="104"/>
      <c r="D18" s="104"/>
      <c r="E18" s="104"/>
      <c r="F18" s="104"/>
      <c r="G18" s="104"/>
      <c r="H18" s="104"/>
      <c r="I18" s="104"/>
    </row>
    <row r="19" spans="1:9">
      <c r="A19" s="90" t="s">
        <v>131</v>
      </c>
      <c r="B19" s="103"/>
      <c r="C19" s="104"/>
      <c r="D19" s="104"/>
      <c r="E19" s="104"/>
      <c r="F19" s="104"/>
      <c r="G19" s="104"/>
      <c r="H19" s="104"/>
      <c r="I19" s="104"/>
    </row>
    <row r="20" spans="1:9">
      <c r="A20" s="92"/>
      <c r="B20" s="92"/>
      <c r="C20" s="92"/>
      <c r="D20" s="92" t="s">
        <v>20</v>
      </c>
      <c r="E20" s="92"/>
      <c r="F20" s="92"/>
      <c r="G20" s="92"/>
      <c r="H20" s="92"/>
      <c r="I20" s="92"/>
    </row>
    <row r="21" spans="1:9">
      <c r="A21" s="92"/>
      <c r="B21" s="92" t="s">
        <v>17</v>
      </c>
      <c r="C21" s="93">
        <v>100</v>
      </c>
      <c r="D21" s="93">
        <v>40</v>
      </c>
      <c r="E21" s="92" t="s">
        <v>133</v>
      </c>
      <c r="F21" s="92"/>
      <c r="G21" s="92"/>
      <c r="H21" s="92"/>
      <c r="I21" s="92"/>
    </row>
    <row r="22" spans="1:9" ht="9.75" customHeight="1">
      <c r="A22" s="92"/>
      <c r="B22" s="92"/>
      <c r="C22" s="95"/>
      <c r="D22" s="105"/>
      <c r="E22" s="106"/>
      <c r="F22" s="92"/>
      <c r="G22" s="92"/>
      <c r="H22" s="92"/>
      <c r="I22" s="92"/>
    </row>
    <row r="23" spans="1:9">
      <c r="A23" s="92"/>
      <c r="B23" s="92"/>
      <c r="C23" s="95"/>
      <c r="D23" s="93">
        <v>60</v>
      </c>
      <c r="E23" s="94"/>
      <c r="F23" s="92" t="s">
        <v>134</v>
      </c>
      <c r="G23" s="92"/>
      <c r="H23" s="92"/>
      <c r="I23" s="92"/>
    </row>
    <row r="24" spans="1:9">
      <c r="A24" s="92"/>
      <c r="B24" s="92"/>
      <c r="C24" s="96"/>
      <c r="D24" s="105"/>
      <c r="E24" s="106"/>
      <c r="F24" s="92"/>
      <c r="G24" s="92"/>
      <c r="H24" s="92"/>
      <c r="I24" s="92"/>
    </row>
    <row r="25" spans="1:9">
      <c r="A25" s="92"/>
      <c r="B25" s="92"/>
      <c r="C25" s="92"/>
      <c r="D25" s="92" t="s">
        <v>119</v>
      </c>
      <c r="E25" s="92"/>
      <c r="F25" s="92"/>
      <c r="G25" s="92"/>
      <c r="H25" s="92"/>
      <c r="I25" s="92"/>
    </row>
    <row r="26" spans="1:9">
      <c r="A26" s="97" t="s">
        <v>120</v>
      </c>
      <c r="B26" s="98">
        <v>0</v>
      </c>
      <c r="C26" s="99">
        <v>25</v>
      </c>
      <c r="D26" s="99">
        <v>50</v>
      </c>
      <c r="E26" s="99">
        <v>75</v>
      </c>
      <c r="F26" s="99">
        <v>80</v>
      </c>
      <c r="G26" s="99">
        <v>100</v>
      </c>
      <c r="H26" s="99">
        <v>150</v>
      </c>
      <c r="I26" s="99">
        <v>175</v>
      </c>
    </row>
    <row r="27" spans="1:9">
      <c r="A27" s="90" t="s">
        <v>121</v>
      </c>
      <c r="B27" s="100">
        <v>1000</v>
      </c>
      <c r="C27" s="90">
        <v>1000</v>
      </c>
      <c r="D27" s="90">
        <v>1000</v>
      </c>
      <c r="E27" s="90">
        <v>1000</v>
      </c>
      <c r="F27" s="90">
        <v>1000</v>
      </c>
      <c r="G27" s="90">
        <v>1000</v>
      </c>
      <c r="H27" s="90">
        <v>1000</v>
      </c>
      <c r="I27" s="90">
        <v>1000</v>
      </c>
    </row>
    <row r="28" spans="1:9">
      <c r="A28" s="90" t="s">
        <v>122</v>
      </c>
      <c r="B28" s="101">
        <v>800</v>
      </c>
      <c r="C28" s="102">
        <v>800</v>
      </c>
      <c r="D28" s="102">
        <v>800</v>
      </c>
      <c r="E28" s="102">
        <v>800</v>
      </c>
      <c r="F28" s="102">
        <v>800</v>
      </c>
      <c r="G28" s="102">
        <v>800</v>
      </c>
      <c r="H28" s="102">
        <v>800</v>
      </c>
      <c r="I28" s="102">
        <v>800</v>
      </c>
    </row>
    <row r="29" spans="1:9">
      <c r="A29" s="90" t="s">
        <v>123</v>
      </c>
      <c r="B29" s="100">
        <f>B27-B28</f>
        <v>200</v>
      </c>
      <c r="C29" s="90">
        <f t="shared" ref="C29:I29" si="4">C27-C28</f>
        <v>200</v>
      </c>
      <c r="D29" s="90">
        <f t="shared" si="4"/>
        <v>200</v>
      </c>
      <c r="E29" s="90">
        <f t="shared" si="4"/>
        <v>200</v>
      </c>
      <c r="F29" s="90">
        <f t="shared" si="4"/>
        <v>200</v>
      </c>
      <c r="G29" s="90">
        <f t="shared" si="4"/>
        <v>200</v>
      </c>
      <c r="H29" s="90">
        <f t="shared" si="4"/>
        <v>200</v>
      </c>
      <c r="I29" s="90">
        <f t="shared" si="4"/>
        <v>200</v>
      </c>
    </row>
    <row r="30" spans="1:9">
      <c r="A30" s="90" t="s">
        <v>124</v>
      </c>
      <c r="B30" s="100">
        <v>60</v>
      </c>
      <c r="C30" s="90">
        <v>60</v>
      </c>
      <c r="D30" s="90">
        <v>60</v>
      </c>
      <c r="E30" s="90">
        <v>60</v>
      </c>
      <c r="F30" s="90">
        <v>60</v>
      </c>
      <c r="G30" s="90">
        <v>60</v>
      </c>
      <c r="H30" s="90">
        <v>60</v>
      </c>
      <c r="I30" s="90">
        <v>60</v>
      </c>
    </row>
    <row r="31" spans="1:9">
      <c r="A31" s="90" t="s">
        <v>125</v>
      </c>
      <c r="B31" s="101">
        <v>60</v>
      </c>
      <c r="C31" s="102">
        <v>60</v>
      </c>
      <c r="D31" s="102">
        <v>60</v>
      </c>
      <c r="E31" s="102">
        <v>60</v>
      </c>
      <c r="F31" s="102">
        <v>60</v>
      </c>
      <c r="G31" s="102">
        <v>60</v>
      </c>
      <c r="H31" s="102">
        <v>60</v>
      </c>
      <c r="I31" s="102">
        <v>60</v>
      </c>
    </row>
    <row r="32" spans="1:9">
      <c r="A32" s="90" t="s">
        <v>126</v>
      </c>
      <c r="B32" s="100">
        <f>B29-B30-B31</f>
        <v>80</v>
      </c>
      <c r="C32" s="90">
        <f t="shared" ref="C32:I32" si="5">C29-C30-C31</f>
        <v>80</v>
      </c>
      <c r="D32" s="90">
        <f t="shared" si="5"/>
        <v>80</v>
      </c>
      <c r="E32" s="90">
        <f t="shared" si="5"/>
        <v>80</v>
      </c>
      <c r="F32" s="90">
        <f t="shared" si="5"/>
        <v>80</v>
      </c>
      <c r="G32" s="90">
        <f t="shared" si="5"/>
        <v>80</v>
      </c>
      <c r="H32" s="90">
        <f t="shared" si="5"/>
        <v>80</v>
      </c>
      <c r="I32" s="90">
        <f t="shared" si="5"/>
        <v>80</v>
      </c>
    </row>
    <row r="33" spans="1:9">
      <c r="A33" s="90" t="s">
        <v>127</v>
      </c>
      <c r="B33" s="101">
        <f>($D$21*B26)/100</f>
        <v>0</v>
      </c>
      <c r="C33" s="102">
        <f>($D$21*C26)/100</f>
        <v>10</v>
      </c>
      <c r="D33" s="102">
        <f t="shared" ref="D33:I33" si="6">($D$21*D26)/100</f>
        <v>20</v>
      </c>
      <c r="E33" s="102">
        <f t="shared" si="6"/>
        <v>30</v>
      </c>
      <c r="F33" s="102">
        <f t="shared" si="6"/>
        <v>32</v>
      </c>
      <c r="G33" s="102">
        <f t="shared" si="6"/>
        <v>40</v>
      </c>
      <c r="H33" s="102">
        <f t="shared" si="6"/>
        <v>60</v>
      </c>
      <c r="I33" s="102">
        <f t="shared" si="6"/>
        <v>70</v>
      </c>
    </row>
    <row r="34" spans="1:9">
      <c r="A34" s="90" t="s">
        <v>128</v>
      </c>
      <c r="B34" s="100">
        <f>B32-B33</f>
        <v>80</v>
      </c>
      <c r="C34" s="90">
        <f t="shared" ref="C34:I34" si="7">C32-C33</f>
        <v>70</v>
      </c>
      <c r="D34" s="90">
        <f t="shared" si="7"/>
        <v>60</v>
      </c>
      <c r="E34" s="90">
        <f t="shared" si="7"/>
        <v>50</v>
      </c>
      <c r="F34" s="90">
        <f t="shared" si="7"/>
        <v>48</v>
      </c>
      <c r="G34" s="90">
        <f t="shared" si="7"/>
        <v>40</v>
      </c>
      <c r="H34" s="90">
        <f t="shared" si="7"/>
        <v>20</v>
      </c>
      <c r="I34" s="90">
        <f t="shared" si="7"/>
        <v>10</v>
      </c>
    </row>
    <row r="35" spans="1:9">
      <c r="A35" s="90" t="s">
        <v>129</v>
      </c>
      <c r="B35" s="103"/>
      <c r="C35" s="104"/>
      <c r="D35" s="104"/>
      <c r="E35" s="104"/>
      <c r="F35" s="104"/>
      <c r="G35" s="104"/>
      <c r="H35" s="104"/>
      <c r="I35" s="104"/>
    </row>
    <row r="36" spans="1:9">
      <c r="A36" s="90" t="s">
        <v>130</v>
      </c>
      <c r="B36" s="103"/>
      <c r="C36" s="104"/>
      <c r="D36" s="104"/>
      <c r="E36" s="104"/>
      <c r="F36" s="104"/>
      <c r="G36" s="104"/>
      <c r="H36" s="104"/>
      <c r="I36" s="104"/>
    </row>
    <row r="37" spans="1:9">
      <c r="A37" s="90" t="s">
        <v>131</v>
      </c>
      <c r="B37" s="103"/>
      <c r="C37" s="104"/>
      <c r="D37" s="104"/>
      <c r="E37" s="104"/>
      <c r="F37" s="104"/>
      <c r="G37" s="104"/>
      <c r="H37" s="104"/>
      <c r="I37" s="104"/>
    </row>
    <row r="38" spans="1:9">
      <c r="A38" s="92"/>
      <c r="B38" s="92"/>
      <c r="C38" s="92"/>
      <c r="D38" s="92"/>
      <c r="E38" s="92"/>
      <c r="F38" s="92"/>
      <c r="G38" s="92"/>
      <c r="H38" s="92"/>
      <c r="I38" s="92"/>
    </row>
    <row r="39" spans="1:9">
      <c r="A39" s="90" t="s">
        <v>135</v>
      </c>
    </row>
    <row r="40" spans="1:9">
      <c r="A40" s="90" t="s">
        <v>136</v>
      </c>
    </row>
  </sheetData>
  <mergeCells count="6">
    <mergeCell ref="C3:C6"/>
    <mergeCell ref="D3:D4"/>
    <mergeCell ref="D5:D6"/>
    <mergeCell ref="C21:C24"/>
    <mergeCell ref="D21:D22"/>
    <mergeCell ref="D23:D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3"/>
  <sheetViews>
    <sheetView tabSelected="1" workbookViewId="0">
      <selection activeCell="A30" sqref="A30"/>
    </sheetView>
  </sheetViews>
  <sheetFormatPr baseColWidth="10" defaultRowHeight="15"/>
  <cols>
    <col min="1" max="1" width="24.42578125" customWidth="1"/>
  </cols>
  <sheetData>
    <row r="1" spans="1:4">
      <c r="A1" s="10" t="s">
        <v>137</v>
      </c>
    </row>
    <row r="2" spans="1:4">
      <c r="A2" t="s">
        <v>138</v>
      </c>
    </row>
    <row r="3" spans="1:4">
      <c r="A3" t="s">
        <v>146</v>
      </c>
    </row>
    <row r="4" spans="1:4">
      <c r="A4" s="107" t="s">
        <v>139</v>
      </c>
      <c r="B4" s="107" t="s">
        <v>143</v>
      </c>
      <c r="C4" s="107"/>
      <c r="D4" s="107"/>
    </row>
    <row r="5" spans="1:4">
      <c r="A5" s="107"/>
      <c r="B5" s="108" t="s">
        <v>140</v>
      </c>
      <c r="C5" s="108" t="s">
        <v>141</v>
      </c>
      <c r="D5" s="108" t="s">
        <v>142</v>
      </c>
    </row>
    <row r="6" spans="1:4">
      <c r="A6" s="18" t="s">
        <v>22</v>
      </c>
      <c r="B6" s="109">
        <v>50</v>
      </c>
      <c r="C6" s="109">
        <v>100</v>
      </c>
      <c r="D6" s="109">
        <v>25</v>
      </c>
    </row>
    <row r="7" spans="1:4">
      <c r="A7" s="18" t="s">
        <v>26</v>
      </c>
      <c r="B7" s="108">
        <v>100</v>
      </c>
      <c r="C7" s="108">
        <v>100</v>
      </c>
      <c r="D7" s="108">
        <v>100</v>
      </c>
    </row>
    <row r="8" spans="1:4">
      <c r="A8" s="18" t="s">
        <v>145</v>
      </c>
      <c r="B8" s="108">
        <v>10</v>
      </c>
      <c r="C8" s="108">
        <v>10</v>
      </c>
      <c r="D8" s="108">
        <v>10</v>
      </c>
    </row>
    <row r="9" spans="1:4">
      <c r="A9" s="18" t="s">
        <v>144</v>
      </c>
      <c r="B9" s="108"/>
      <c r="C9" s="108"/>
      <c r="D9" s="108"/>
    </row>
    <row r="10" spans="1:4">
      <c r="A10" s="18" t="s">
        <v>24</v>
      </c>
      <c r="B10" s="108"/>
      <c r="C10" s="108"/>
      <c r="D10" s="108"/>
    </row>
    <row r="11" spans="1:4">
      <c r="A11" s="18" t="s">
        <v>89</v>
      </c>
      <c r="B11" s="108"/>
      <c r="C11" s="108"/>
      <c r="D11" s="108"/>
    </row>
    <row r="13" spans="1:4">
      <c r="A13" t="s">
        <v>147</v>
      </c>
    </row>
    <row r="14" spans="1:4">
      <c r="A14" s="107" t="s">
        <v>139</v>
      </c>
      <c r="B14" s="107" t="s">
        <v>143</v>
      </c>
      <c r="C14" s="107"/>
      <c r="D14" s="107"/>
    </row>
    <row r="15" spans="1:4">
      <c r="A15" s="107"/>
      <c r="B15" s="108" t="s">
        <v>140</v>
      </c>
      <c r="C15" s="108" t="s">
        <v>141</v>
      </c>
      <c r="D15" s="108" t="s">
        <v>142</v>
      </c>
    </row>
    <row r="16" spans="1:4">
      <c r="A16" s="18" t="s">
        <v>22</v>
      </c>
      <c r="B16" s="108">
        <v>50</v>
      </c>
      <c r="C16" s="108">
        <v>50</v>
      </c>
      <c r="D16" s="108">
        <v>50</v>
      </c>
    </row>
    <row r="17" spans="1:4">
      <c r="A17" s="18" t="s">
        <v>26</v>
      </c>
      <c r="B17" s="108">
        <v>100</v>
      </c>
      <c r="C17" s="108">
        <v>100</v>
      </c>
      <c r="D17" s="108">
        <v>100</v>
      </c>
    </row>
    <row r="18" spans="1:4">
      <c r="A18" s="18" t="s">
        <v>145</v>
      </c>
      <c r="B18" s="109">
        <v>10</v>
      </c>
      <c r="C18" s="109">
        <v>20</v>
      </c>
      <c r="D18" s="109">
        <v>5</v>
      </c>
    </row>
    <row r="19" spans="1:4">
      <c r="A19" s="18" t="s">
        <v>144</v>
      </c>
      <c r="B19" s="108"/>
      <c r="C19" s="108"/>
      <c r="D19" s="108"/>
    </row>
    <row r="20" spans="1:4">
      <c r="A20" s="18" t="s">
        <v>24</v>
      </c>
      <c r="B20" s="108"/>
      <c r="C20" s="108"/>
      <c r="D20" s="108"/>
    </row>
    <row r="21" spans="1:4">
      <c r="A21" s="18" t="s">
        <v>89</v>
      </c>
      <c r="B21" s="108"/>
      <c r="C21" s="108"/>
      <c r="D21" s="108"/>
    </row>
    <row r="23" spans="1:4">
      <c r="A23" t="s">
        <v>148</v>
      </c>
    </row>
  </sheetData>
  <mergeCells count="4">
    <mergeCell ref="B4:D4"/>
    <mergeCell ref="A4:A5"/>
    <mergeCell ref="A14:A15"/>
    <mergeCell ref="B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PLAN PEDAG</vt:lpstr>
      <vt:lpstr>TRABAJO PRACTICO resuelto</vt:lpstr>
      <vt:lpstr>APUNTE</vt:lpstr>
      <vt:lpstr>TRABAJO PRACTICO EF PALANCA</vt:lpstr>
      <vt:lpstr>TRABAJO PRACT IND DUPONT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</dc:creator>
  <cp:lastModifiedBy>ENRIQUE</cp:lastModifiedBy>
  <cp:lastPrinted>2020-05-18T18:11:29Z</cp:lastPrinted>
  <dcterms:created xsi:type="dcterms:W3CDTF">2020-04-08T16:44:30Z</dcterms:created>
  <dcterms:modified xsi:type="dcterms:W3CDTF">2020-05-18T19:17:25Z</dcterms:modified>
</cp:coreProperties>
</file>