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 activeTab="3"/>
  </bookViews>
  <sheets>
    <sheet name="PLAN PEDAG" sheetId="1" r:id="rId1"/>
    <sheet name="APUNTE ROE" sheetId="7" r:id="rId2"/>
    <sheet name="TRABAJO PRACTICO" sheetId="6" r:id="rId3"/>
    <sheet name="TRAB PRACTICO" sheetId="8" r:id="rId4"/>
  </sheets>
  <calcPr calcId="124519"/>
</workbook>
</file>

<file path=xl/calcChain.xml><?xml version="1.0" encoding="utf-8"?>
<calcChain xmlns="http://schemas.openxmlformats.org/spreadsheetml/2006/main">
  <c r="F32" i="8"/>
  <c r="F31"/>
  <c r="F30"/>
  <c r="F27"/>
  <c r="F25"/>
  <c r="F24"/>
  <c r="F22"/>
  <c r="E13"/>
  <c r="E12"/>
  <c r="E11"/>
  <c r="E10"/>
  <c r="E9"/>
  <c r="E8"/>
  <c r="E7"/>
  <c r="E47"/>
  <c r="D47"/>
  <c r="E46"/>
  <c r="D46"/>
  <c r="E45"/>
  <c r="D45"/>
  <c r="D44"/>
  <c r="D43"/>
  <c r="D42"/>
  <c r="D41"/>
  <c r="D40"/>
  <c r="D39"/>
  <c r="D38"/>
  <c r="D37"/>
  <c r="C36"/>
  <c r="C48" s="1"/>
  <c r="B36"/>
  <c r="B48" s="1"/>
  <c r="D35"/>
  <c r="D34"/>
  <c r="C27"/>
  <c r="B27"/>
  <c r="B30" s="1"/>
  <c r="C18"/>
  <c r="F18" s="1"/>
  <c r="B18"/>
  <c r="F15"/>
  <c r="C13"/>
  <c r="C19" s="1"/>
  <c r="B13"/>
  <c r="K11"/>
  <c r="J11"/>
  <c r="F11"/>
  <c r="K10"/>
  <c r="J10"/>
  <c r="K9"/>
  <c r="J9"/>
  <c r="F9"/>
  <c r="K8"/>
  <c r="J8"/>
  <c r="K7"/>
  <c r="J7"/>
  <c r="F7"/>
  <c r="E19" l="1"/>
  <c r="E15"/>
  <c r="E17"/>
  <c r="E16"/>
  <c r="D48"/>
  <c r="J6" s="1"/>
  <c r="J4"/>
  <c r="J3"/>
  <c r="B32"/>
  <c r="E48"/>
  <c r="K6" s="1"/>
  <c r="K5"/>
  <c r="K4"/>
  <c r="K3"/>
  <c r="E18"/>
  <c r="B19"/>
  <c r="C30"/>
  <c r="D36"/>
  <c r="F13"/>
  <c r="D17" l="1"/>
  <c r="D16"/>
  <c r="D12"/>
  <c r="D9"/>
  <c r="D8"/>
  <c r="D19"/>
  <c r="D15"/>
  <c r="D11"/>
  <c r="D10"/>
  <c r="D7"/>
  <c r="D32"/>
  <c r="D29"/>
  <c r="D25"/>
  <c r="D22"/>
  <c r="D31"/>
  <c r="D26"/>
  <c r="D24"/>
  <c r="D23"/>
  <c r="C32"/>
  <c r="E30" s="1"/>
  <c r="F19"/>
  <c r="D27"/>
  <c r="D13"/>
  <c r="D18"/>
  <c r="D30"/>
  <c r="J5"/>
  <c r="E31" l="1"/>
  <c r="E26"/>
  <c r="E24"/>
  <c r="E23"/>
  <c r="E32"/>
  <c r="E29"/>
  <c r="E25"/>
  <c r="E22"/>
  <c r="E27"/>
  <c r="C35" i="6" l="1"/>
  <c r="B35"/>
  <c r="E19"/>
  <c r="E18"/>
  <c r="E17"/>
  <c r="E16"/>
  <c r="E15"/>
  <c r="F31"/>
  <c r="C27"/>
  <c r="C30" s="1"/>
  <c r="B27"/>
  <c r="F27" s="1"/>
  <c r="F25"/>
  <c r="F24"/>
  <c r="F22"/>
  <c r="C18"/>
  <c r="B18"/>
  <c r="D18" s="1"/>
  <c r="F15"/>
  <c r="C13"/>
  <c r="B13"/>
  <c r="B19" s="1"/>
  <c r="F11"/>
  <c r="F9"/>
  <c r="F7"/>
  <c r="D19" l="1"/>
  <c r="D15"/>
  <c r="D11"/>
  <c r="D10"/>
  <c r="D7"/>
  <c r="D17"/>
  <c r="D16"/>
  <c r="D12"/>
  <c r="D9"/>
  <c r="D8"/>
  <c r="C32"/>
  <c r="E30"/>
  <c r="D13"/>
  <c r="F13"/>
  <c r="F18"/>
  <c r="C19"/>
  <c r="E27"/>
  <c r="B30"/>
  <c r="B32" l="1"/>
  <c r="D30"/>
  <c r="F19"/>
  <c r="E12"/>
  <c r="E9"/>
  <c r="E8"/>
  <c r="E11"/>
  <c r="E10"/>
  <c r="E7"/>
  <c r="E32"/>
  <c r="E29"/>
  <c r="E25"/>
  <c r="E22"/>
  <c r="F32"/>
  <c r="E31"/>
  <c r="E26"/>
  <c r="E24"/>
  <c r="E23"/>
  <c r="F30"/>
  <c r="E13"/>
  <c r="D31" l="1"/>
  <c r="D26"/>
  <c r="D24"/>
  <c r="D23"/>
  <c r="D32"/>
  <c r="D29"/>
  <c r="D25"/>
  <c r="D22"/>
  <c r="D27"/>
</calcChain>
</file>

<file path=xl/sharedStrings.xml><?xml version="1.0" encoding="utf-8"?>
<sst xmlns="http://schemas.openxmlformats.org/spreadsheetml/2006/main" count="136" uniqueCount="99">
  <si>
    <t>INSTITTUTO SUPERIOR DEL PREFESORADO DE SALTA Nro. 6005</t>
  </si>
  <si>
    <t>PLAN PEDAGOGICO: TECNICATURA SUP. EN ADM. CON ORIENTACION EN COMERCIALIZACION</t>
  </si>
  <si>
    <t>CONTENIDO O TEMA A DESARROLLAR</t>
  </si>
  <si>
    <t>GUIA O ACTIVIDADES</t>
  </si>
  <si>
    <t>BIBLIOGRAFIA</t>
  </si>
  <si>
    <t>Cdor Enrique J. Cárdenas</t>
  </si>
  <si>
    <t>APELLIDO Y NOMBRE DOCENTE:  CÁRDENAS, ENRIQUE JOSÉ</t>
  </si>
  <si>
    <t>ASIGNATURA: CONTABILIDAD DE GESTION 2do año</t>
  </si>
  <si>
    <t xml:space="preserve">HORARIO </t>
  </si>
  <si>
    <t xml:space="preserve">HORARIO : </t>
  </si>
  <si>
    <t>desde 21:40</t>
  </si>
  <si>
    <t>hasta 23:00</t>
  </si>
  <si>
    <t>APUNTES DE CLASE</t>
  </si>
  <si>
    <t>"ANALISIS E INTERPRETACION DE ESTADOS CONTABLES" Isaac A. Senderovich- Alejandro J. Telias</t>
  </si>
  <si>
    <t>TRABAJO PRACTICO</t>
  </si>
  <si>
    <t>CUALQUIER LIBRO DE ANALISIS E INTERPRETACION DE EECC</t>
  </si>
  <si>
    <t>GOOGLE</t>
  </si>
  <si>
    <t>CONTROL DE LECTURA  CONTABILIDAD DE GESTION</t>
  </si>
  <si>
    <t>NOMBRE:………………………………………………………………………….</t>
  </si>
  <si>
    <t>DNI…………………………….</t>
  </si>
  <si>
    <t>ESTADOS CONTABLES DE UN EMPRESA COMERCIAL  DEDICADA AL RUBRO FIAMBRERIA</t>
  </si>
  <si>
    <t>ESTADOS PATRIMONIALES</t>
  </si>
  <si>
    <t>ACTIVO</t>
  </si>
  <si>
    <t>AÑO1</t>
  </si>
  <si>
    <t>AÑO2</t>
  </si>
  <si>
    <t>%AÑO 1</t>
  </si>
  <si>
    <t>%AÑO2</t>
  </si>
  <si>
    <t>ACTIVO CORRIENTE</t>
  </si>
  <si>
    <t>CAJA Y BANCOS</t>
  </si>
  <si>
    <t>INVERSIONES</t>
  </si>
  <si>
    <t>CREDITOS POR VENTAS</t>
  </si>
  <si>
    <t>OTROS CREDITOS</t>
  </si>
  <si>
    <t>BIENES DE CAMBIO</t>
  </si>
  <si>
    <t>OTROS ACTIVOS CTES.</t>
  </si>
  <si>
    <t>TOTAL ACTIVO CTE.</t>
  </si>
  <si>
    <t>ACTIVO NO CORRIENTE</t>
  </si>
  <si>
    <t>BIENES DE USO</t>
  </si>
  <si>
    <t>ACTIVOS INTANGIBLES</t>
  </si>
  <si>
    <t>OTROS ACTIVOS  NO CTES.</t>
  </si>
  <si>
    <t>TOTAL ACTIVO NO CTE.</t>
  </si>
  <si>
    <t>TOTAL ACTIVO</t>
  </si>
  <si>
    <t>PASIVO</t>
  </si>
  <si>
    <t>PASIVO CORRIENTE</t>
  </si>
  <si>
    <t>CUENTAS POR PAGAR</t>
  </si>
  <si>
    <t>PRESTAMOS</t>
  </si>
  <si>
    <t>DUEUDAS SOCIALES</t>
  </si>
  <si>
    <t>DEUDAS FISCALES</t>
  </si>
  <si>
    <t>OTROS PASIVOS CTES</t>
  </si>
  <si>
    <t>TOTAL PASIVO CTE</t>
  </si>
  <si>
    <t>PASIVO NO CORRIENTE</t>
  </si>
  <si>
    <t>TOTAL PASIVO NO CTE</t>
  </si>
  <si>
    <t>TOTAL PASIVO</t>
  </si>
  <si>
    <t>PATRIMONIO NETO</t>
  </si>
  <si>
    <t>TOTAL PASIVO + PAT.NETO</t>
  </si>
  <si>
    <t>COMPOSICION VERTICAL</t>
  </si>
  <si>
    <t>COMPOSICIÓN HORIZONTAL</t>
  </si>
  <si>
    <t>INDICES O RATIOS.</t>
  </si>
  <si>
    <t>UNIDAD 2</t>
  </si>
  <si>
    <t>RENTABILIDAD. CONCEPTO Y CLASIFICACION</t>
  </si>
  <si>
    <t>Calcular la Rentabilidad del Patrimonio Neto de los periodos</t>
  </si>
  <si>
    <t>ROE</t>
  </si>
  <si>
    <t>RENTABILIDAD DEL PATRIMONIO NETO</t>
  </si>
  <si>
    <t>Capitulo VI</t>
  </si>
  <si>
    <t>UTILIDAD NETA</t>
  </si>
  <si>
    <t>CALCULOS</t>
  </si>
  <si>
    <t>AÑO 1</t>
  </si>
  <si>
    <t>RENT. PAT. NETO</t>
  </si>
  <si>
    <t>RENT. INV. PERM</t>
  </si>
  <si>
    <t>EVOLUCION</t>
  </si>
  <si>
    <t>RENT. INV. TOTAL</t>
  </si>
  <si>
    <t>MARGEN UT.NETA/VTAS</t>
  </si>
  <si>
    <t>ROTACION DEL CAPITAL</t>
  </si>
  <si>
    <t>EFECTO PALANCA</t>
  </si>
  <si>
    <t>CAPITAL TRABAJO FINANC</t>
  </si>
  <si>
    <t>CAPITAL TRABAJO OP.</t>
  </si>
  <si>
    <t>INDICE LIQ. CORRIENTE</t>
  </si>
  <si>
    <t>ESTADOS DE RESULTADOS</t>
  </si>
  <si>
    <t>VENTAS</t>
  </si>
  <si>
    <t>COSTO MERC. VEND.</t>
  </si>
  <si>
    <t>GANANCIA BRUTA</t>
  </si>
  <si>
    <t>SUELDOS Y JORNALES</t>
  </si>
  <si>
    <t>ALQUILER</t>
  </si>
  <si>
    <t>IMP. NAC.(MONOT.)</t>
  </si>
  <si>
    <t>CARGAS SOC.(ANSES)</t>
  </si>
  <si>
    <t>IMP.PROV.(ACT.ECON.)</t>
  </si>
  <si>
    <t>IMP. Y TASAS MUNIC.</t>
  </si>
  <si>
    <t>SUELDO ENCARGADO</t>
  </si>
  <si>
    <t>HONORARIOS CONTADOR</t>
  </si>
  <si>
    <t>ENERGIA ELECTRICA</t>
  </si>
  <si>
    <t>AMORTIZ. BS. DE USO</t>
  </si>
  <si>
    <t>GASTOS VARIOS</t>
  </si>
  <si>
    <t xml:space="preserve">* La tasa de plazo fijo anual para el año 1 fue 20%, como diagnosticaria la </t>
  </si>
  <si>
    <t>situación econòmica para ese año?</t>
  </si>
  <si>
    <t>Es posible económicamente?</t>
  </si>
  <si>
    <t xml:space="preserve">* En Enero del año 3 se piensa solicitar un prestamo a una tasa del 30% anual, </t>
  </si>
  <si>
    <t>GANANCIA NETA O UT.NETA</t>
  </si>
  <si>
    <t>SE PIDE: *Completar la composicion horizontal ; Rentab. Del Patrimonio Neto,</t>
  </si>
  <si>
    <t>DIA/S: 20/04/20 y 21/04/20</t>
  </si>
  <si>
    <t>*EN EL TRABAJO ANTERIOR NO TENIA LA UTILIDAD NETA.,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</si>
</sst>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6" fillId="2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0" fontId="5" fillId="0" borderId="0" xfId="1" applyNumberFormat="1" applyFont="1" applyAlignment="1">
      <alignment horizontal="center"/>
    </xf>
    <xf numFmtId="10" fontId="8" fillId="0" borderId="12" xfId="1" applyNumberFormat="1" applyFont="1" applyBorder="1" applyAlignment="1">
      <alignment horizontal="center"/>
    </xf>
    <xf numFmtId="0" fontId="9" fillId="0" borderId="0" xfId="0" applyFont="1"/>
    <xf numFmtId="0" fontId="12" fillId="0" borderId="0" xfId="0" applyFont="1"/>
    <xf numFmtId="0" fontId="10" fillId="0" borderId="0" xfId="0" applyFont="1"/>
    <xf numFmtId="2" fontId="11" fillId="0" borderId="12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4" fontId="14" fillId="0" borderId="0" xfId="0" applyNumberFormat="1" applyFont="1"/>
    <xf numFmtId="0" fontId="14" fillId="0" borderId="0" xfId="0" applyFont="1" applyAlignment="1">
      <alignment horizontal="center"/>
    </xf>
    <xf numFmtId="10" fontId="14" fillId="0" borderId="0" xfId="1" applyNumberFormat="1" applyFont="1" applyAlignment="1">
      <alignment horizontal="center"/>
    </xf>
    <xf numFmtId="0" fontId="15" fillId="2" borderId="0" xfId="0" applyFont="1" applyFill="1"/>
    <xf numFmtId="0" fontId="15" fillId="0" borderId="0" xfId="0" applyFont="1" applyAlignment="1">
      <alignment horizontal="center"/>
    </xf>
    <xf numFmtId="0" fontId="15" fillId="0" borderId="0" xfId="0" applyFont="1"/>
    <xf numFmtId="10" fontId="14" fillId="0" borderId="0" xfId="0" applyNumberFormat="1" applyFont="1" applyAlignment="1">
      <alignment horizontal="center"/>
    </xf>
    <xf numFmtId="10" fontId="16" fillId="0" borderId="12" xfId="1" applyNumberFormat="1" applyFont="1" applyBorder="1" applyAlignment="1">
      <alignment horizontal="center"/>
    </xf>
    <xf numFmtId="2" fontId="14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10" fontId="14" fillId="0" borderId="12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7</xdr:col>
      <xdr:colOff>19050</xdr:colOff>
      <xdr:row>47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8575"/>
          <a:ext cx="5286375" cy="9029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A7" sqref="A7"/>
    </sheetView>
  </sheetViews>
  <sheetFormatPr baseColWidth="10" defaultRowHeight="15"/>
  <cols>
    <col min="4" max="4" width="15.28515625" customWidth="1"/>
  </cols>
  <sheetData>
    <row r="1" spans="1:8">
      <c r="A1" s="41" t="s">
        <v>0</v>
      </c>
      <c r="B1" s="41"/>
      <c r="C1" s="41"/>
      <c r="D1" s="41"/>
      <c r="E1" s="41"/>
      <c r="F1" s="41"/>
      <c r="G1" s="41"/>
      <c r="H1" s="41"/>
    </row>
    <row r="2" spans="1:8">
      <c r="A2" s="10" t="s">
        <v>1</v>
      </c>
    </row>
    <row r="4" spans="1:8">
      <c r="A4" t="s">
        <v>7</v>
      </c>
    </row>
    <row r="5" spans="1:8">
      <c r="A5" t="s">
        <v>6</v>
      </c>
    </row>
    <row r="6" spans="1:8">
      <c r="A6" t="s">
        <v>97</v>
      </c>
      <c r="D6" t="s">
        <v>9</v>
      </c>
      <c r="E6" t="s">
        <v>10</v>
      </c>
      <c r="G6" t="s">
        <v>11</v>
      </c>
    </row>
    <row r="7" spans="1:8" ht="15.75" thickBot="1">
      <c r="D7" t="s">
        <v>8</v>
      </c>
    </row>
    <row r="8" spans="1:8" ht="15.75" thickBot="1">
      <c r="A8" s="38" t="s">
        <v>2</v>
      </c>
      <c r="B8" s="39"/>
      <c r="C8" s="39"/>
      <c r="D8" s="39"/>
      <c r="E8" s="39"/>
      <c r="F8" s="39"/>
      <c r="G8" s="39"/>
      <c r="H8" s="40"/>
    </row>
    <row r="9" spans="1:8">
      <c r="A9" s="5" t="s">
        <v>56</v>
      </c>
      <c r="B9" s="5"/>
      <c r="C9" s="5"/>
      <c r="D9" s="5"/>
      <c r="E9" s="5"/>
      <c r="F9" s="5"/>
      <c r="G9" s="5"/>
      <c r="H9" s="6"/>
    </row>
    <row r="10" spans="1:8">
      <c r="A10" s="4" t="s">
        <v>57</v>
      </c>
      <c r="B10" s="5"/>
      <c r="C10" s="5"/>
      <c r="D10" s="5"/>
      <c r="E10" s="5"/>
      <c r="F10" s="5"/>
      <c r="G10" s="5"/>
      <c r="H10" s="6"/>
    </row>
    <row r="11" spans="1:8">
      <c r="A11" s="4" t="s">
        <v>58</v>
      </c>
      <c r="B11" s="5"/>
      <c r="C11" s="5"/>
      <c r="D11" s="5"/>
      <c r="E11" s="5"/>
      <c r="F11" s="5"/>
      <c r="G11" s="5"/>
      <c r="H11" s="6"/>
    </row>
    <row r="12" spans="1:8">
      <c r="A12" s="4" t="s">
        <v>61</v>
      </c>
      <c r="B12" s="5"/>
      <c r="C12" s="5"/>
      <c r="D12" s="5"/>
      <c r="E12" s="5"/>
      <c r="F12" s="5"/>
      <c r="G12" s="5"/>
      <c r="H12" s="6"/>
    </row>
    <row r="13" spans="1:8">
      <c r="A13" s="4"/>
      <c r="B13" s="5"/>
      <c r="C13" s="5"/>
      <c r="D13" s="5"/>
      <c r="E13" s="5"/>
      <c r="F13" s="5"/>
      <c r="G13" s="5"/>
      <c r="H13" s="6"/>
    </row>
    <row r="14" spans="1:8">
      <c r="A14" s="4"/>
      <c r="B14" s="5"/>
      <c r="C14" s="5"/>
      <c r="D14" s="5"/>
      <c r="E14" s="5"/>
      <c r="F14" s="5"/>
      <c r="G14" s="5"/>
      <c r="H14" s="6"/>
    </row>
    <row r="15" spans="1:8">
      <c r="A15" s="4"/>
      <c r="B15" s="5"/>
      <c r="C15" s="5"/>
      <c r="D15" s="5"/>
      <c r="E15" s="5"/>
      <c r="F15" s="5"/>
      <c r="G15" s="5"/>
      <c r="H15" s="6"/>
    </row>
    <row r="16" spans="1:8">
      <c r="A16" s="4"/>
      <c r="B16" s="5"/>
      <c r="C16" s="5"/>
      <c r="D16" s="5"/>
      <c r="E16" s="5"/>
      <c r="F16" s="5"/>
      <c r="G16" s="5"/>
      <c r="H16" s="6"/>
    </row>
    <row r="17" spans="1:8">
      <c r="A17" s="4"/>
      <c r="B17" s="5"/>
      <c r="C17" s="5"/>
      <c r="D17" s="5"/>
      <c r="E17" s="5"/>
      <c r="F17" s="5"/>
      <c r="G17" s="5"/>
      <c r="H17" s="6"/>
    </row>
    <row r="18" spans="1:8" ht="15.75" thickBot="1">
      <c r="A18" s="7"/>
      <c r="B18" s="8"/>
      <c r="C18" s="8"/>
      <c r="D18" s="8"/>
      <c r="E18" s="8"/>
      <c r="F18" s="8"/>
      <c r="G18" s="8"/>
      <c r="H18" s="9"/>
    </row>
    <row r="19" spans="1:8" ht="15.75" thickBot="1">
      <c r="A19" s="38" t="s">
        <v>3</v>
      </c>
      <c r="B19" s="39"/>
      <c r="C19" s="39"/>
      <c r="D19" s="39"/>
      <c r="E19" s="39"/>
      <c r="F19" s="39"/>
      <c r="G19" s="39"/>
      <c r="H19" s="40"/>
    </row>
    <row r="20" spans="1:8">
      <c r="A20" s="1" t="s">
        <v>12</v>
      </c>
      <c r="B20" s="2"/>
      <c r="C20" s="2"/>
      <c r="D20" s="2"/>
      <c r="E20" s="2"/>
      <c r="F20" s="2"/>
      <c r="G20" s="2"/>
      <c r="H20" s="3"/>
    </row>
    <row r="21" spans="1:8">
      <c r="A21" s="4" t="s">
        <v>14</v>
      </c>
      <c r="B21" s="5"/>
      <c r="C21" s="5"/>
      <c r="D21" s="5"/>
      <c r="E21" s="5"/>
      <c r="F21" s="5"/>
      <c r="G21" s="5"/>
      <c r="H21" s="6"/>
    </row>
    <row r="22" spans="1:8">
      <c r="A22" s="4"/>
      <c r="B22" s="5"/>
      <c r="C22" s="5"/>
      <c r="D22" s="5"/>
      <c r="E22" s="5"/>
      <c r="F22" s="5"/>
      <c r="G22" s="5"/>
      <c r="H22" s="6"/>
    </row>
    <row r="23" spans="1:8">
      <c r="A23" s="4"/>
      <c r="B23" s="5"/>
      <c r="C23" s="5"/>
      <c r="D23" s="5"/>
      <c r="E23" s="5"/>
      <c r="F23" s="5"/>
      <c r="G23" s="5"/>
      <c r="H23" s="6"/>
    </row>
    <row r="24" spans="1:8">
      <c r="A24" s="4"/>
      <c r="B24" s="5"/>
      <c r="C24" s="5"/>
      <c r="D24" s="5"/>
      <c r="E24" s="5"/>
      <c r="F24" s="5"/>
      <c r="G24" s="5"/>
      <c r="H24" s="6"/>
    </row>
    <row r="25" spans="1:8">
      <c r="A25" s="4"/>
      <c r="B25" s="5"/>
      <c r="C25" s="5"/>
      <c r="D25" s="5"/>
      <c r="E25" s="5"/>
      <c r="F25" s="5"/>
      <c r="G25" s="5"/>
      <c r="H25" s="6"/>
    </row>
    <row r="26" spans="1:8">
      <c r="A26" s="4"/>
      <c r="B26" s="5"/>
      <c r="C26" s="5"/>
      <c r="D26" s="5"/>
      <c r="E26" s="5"/>
      <c r="F26" s="5"/>
      <c r="G26" s="5"/>
      <c r="H26" s="6"/>
    </row>
    <row r="27" spans="1:8">
      <c r="A27" s="4"/>
      <c r="B27" s="5"/>
      <c r="C27" s="5"/>
      <c r="D27" s="5"/>
      <c r="E27" s="5"/>
      <c r="F27" s="5"/>
      <c r="G27" s="5"/>
      <c r="H27" s="6"/>
    </row>
    <row r="28" spans="1:8" ht="15.75" thickBot="1">
      <c r="A28" s="7"/>
      <c r="B28" s="8"/>
      <c r="C28" s="8"/>
      <c r="D28" s="8"/>
      <c r="E28" s="8"/>
      <c r="F28" s="8"/>
      <c r="G28" s="8"/>
      <c r="H28" s="9"/>
    </row>
    <row r="29" spans="1:8" ht="15.75" thickBot="1">
      <c r="A29" s="38" t="s">
        <v>4</v>
      </c>
      <c r="B29" s="39"/>
      <c r="C29" s="39"/>
      <c r="D29" s="39"/>
      <c r="E29" s="39"/>
      <c r="F29" s="39"/>
      <c r="G29" s="39"/>
      <c r="H29" s="40"/>
    </row>
    <row r="30" spans="1:8">
      <c r="A30" s="1" t="s">
        <v>13</v>
      </c>
      <c r="B30" s="2"/>
      <c r="C30" s="2"/>
      <c r="D30" s="2"/>
      <c r="E30" s="2"/>
      <c r="F30" s="2"/>
      <c r="G30" s="2"/>
      <c r="H30" s="3"/>
    </row>
    <row r="31" spans="1:8">
      <c r="A31" s="4" t="s">
        <v>62</v>
      </c>
      <c r="B31" s="5"/>
      <c r="C31" s="5"/>
      <c r="D31" s="5"/>
      <c r="E31" s="5"/>
      <c r="F31" s="5"/>
      <c r="G31" s="5"/>
      <c r="H31" s="6"/>
    </row>
    <row r="32" spans="1:8">
      <c r="A32" s="4" t="s">
        <v>15</v>
      </c>
      <c r="B32" s="5"/>
      <c r="C32" s="5"/>
      <c r="D32" s="5"/>
      <c r="E32" s="5"/>
      <c r="F32" s="5"/>
      <c r="G32" s="5"/>
      <c r="H32" s="6"/>
    </row>
    <row r="33" spans="1:8" ht="15.75" thickBot="1">
      <c r="A33" s="7" t="s">
        <v>16</v>
      </c>
      <c r="B33" s="8"/>
      <c r="C33" s="8"/>
      <c r="D33" s="8"/>
      <c r="E33" s="8"/>
      <c r="F33" s="8"/>
      <c r="G33" s="8"/>
      <c r="H33" s="9"/>
    </row>
    <row r="35" spans="1:8">
      <c r="E35" t="s">
        <v>5</v>
      </c>
    </row>
  </sheetData>
  <mergeCells count="4">
    <mergeCell ref="A8:H8"/>
    <mergeCell ref="A19:H19"/>
    <mergeCell ref="A1:H1"/>
    <mergeCell ref="A29:H29"/>
  </mergeCells>
  <pageMargins left="0.3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A49" sqref="A49"/>
    </sheetView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opLeftCell="A5" workbookViewId="0">
      <selection activeCell="A38" sqref="A38"/>
    </sheetView>
  </sheetViews>
  <sheetFormatPr baseColWidth="10" defaultRowHeight="15"/>
  <cols>
    <col min="1" max="1" width="19.42578125" customWidth="1"/>
  </cols>
  <sheetData>
    <row r="1" spans="1:6">
      <c r="A1" s="11" t="s">
        <v>17</v>
      </c>
      <c r="B1" s="12"/>
      <c r="C1" s="12"/>
      <c r="D1" s="12"/>
      <c r="E1" s="12"/>
      <c r="F1" s="13"/>
    </row>
    <row r="2" spans="1:6">
      <c r="A2" s="12" t="s">
        <v>18</v>
      </c>
      <c r="B2" s="12"/>
      <c r="C2" s="12"/>
      <c r="D2" s="12"/>
      <c r="E2" s="12" t="s">
        <v>19</v>
      </c>
      <c r="F2" s="12"/>
    </row>
    <row r="3" spans="1:6">
      <c r="A3" s="12" t="s">
        <v>20</v>
      </c>
      <c r="B3" s="12"/>
      <c r="C3" s="12"/>
      <c r="D3" s="12"/>
      <c r="E3" s="12"/>
      <c r="F3" s="12"/>
    </row>
    <row r="4" spans="1:6">
      <c r="A4" s="14" t="s">
        <v>21</v>
      </c>
      <c r="B4" s="12"/>
      <c r="C4" s="12"/>
      <c r="D4" s="42" t="s">
        <v>54</v>
      </c>
      <c r="E4" s="43"/>
      <c r="F4" s="44" t="s">
        <v>55</v>
      </c>
    </row>
    <row r="5" spans="1:6">
      <c r="A5" s="15" t="s">
        <v>22</v>
      </c>
      <c r="B5" s="16" t="s">
        <v>23</v>
      </c>
      <c r="C5" s="16" t="s">
        <v>24</v>
      </c>
      <c r="D5" s="16" t="s">
        <v>25</v>
      </c>
      <c r="E5" s="16" t="s">
        <v>26</v>
      </c>
      <c r="F5" s="45"/>
    </row>
    <row r="6" spans="1:6">
      <c r="A6" s="17" t="s">
        <v>27</v>
      </c>
      <c r="B6" s="12"/>
      <c r="C6" s="12"/>
      <c r="D6" s="12"/>
      <c r="E6" s="12"/>
      <c r="F6" s="12"/>
    </row>
    <row r="7" spans="1:6">
      <c r="A7" s="12" t="s">
        <v>28</v>
      </c>
      <c r="B7" s="17">
        <v>5000</v>
      </c>
      <c r="C7" s="17">
        <v>4288</v>
      </c>
      <c r="D7" s="18">
        <f>B7/$B$19</f>
        <v>5.3812045288217314E-2</v>
      </c>
      <c r="E7" s="19">
        <f t="shared" ref="E7:E19" si="0">C7/$C$19</f>
        <v>4.2209709808245066E-2</v>
      </c>
      <c r="F7" s="18">
        <f>C7/B7</f>
        <v>0.85760000000000003</v>
      </c>
    </row>
    <row r="8" spans="1:6">
      <c r="A8" s="12" t="s">
        <v>29</v>
      </c>
      <c r="B8" s="17">
        <v>0</v>
      </c>
      <c r="C8" s="17">
        <v>0</v>
      </c>
      <c r="D8" s="18">
        <f t="shared" ref="D8:D19" si="1">B8/$B$19</f>
        <v>0</v>
      </c>
      <c r="E8" s="19">
        <f t="shared" si="0"/>
        <v>0</v>
      </c>
      <c r="F8" s="18"/>
    </row>
    <row r="9" spans="1:6">
      <c r="A9" s="12" t="s">
        <v>30</v>
      </c>
      <c r="B9" s="17">
        <v>500</v>
      </c>
      <c r="C9" s="17">
        <v>1000</v>
      </c>
      <c r="D9" s="18">
        <f t="shared" si="1"/>
        <v>5.3812045288217317E-3</v>
      </c>
      <c r="E9" s="19">
        <f t="shared" si="0"/>
        <v>9.843682324684017E-3</v>
      </c>
      <c r="F9" s="18">
        <f t="shared" ref="F9:F19" si="2">C9/B9</f>
        <v>2</v>
      </c>
    </row>
    <row r="10" spans="1:6">
      <c r="A10" s="12" t="s">
        <v>31</v>
      </c>
      <c r="B10" s="17">
        <v>0</v>
      </c>
      <c r="C10" s="17">
        <v>0</v>
      </c>
      <c r="D10" s="18">
        <f t="shared" si="1"/>
        <v>0</v>
      </c>
      <c r="E10" s="19">
        <f t="shared" si="0"/>
        <v>0</v>
      </c>
      <c r="F10" s="18"/>
    </row>
    <row r="11" spans="1:6">
      <c r="A11" s="12" t="s">
        <v>32</v>
      </c>
      <c r="B11" s="17">
        <v>34216</v>
      </c>
      <c r="C11" s="17">
        <v>40800</v>
      </c>
      <c r="D11" s="18">
        <f t="shared" si="1"/>
        <v>0.36824658831632873</v>
      </c>
      <c r="E11" s="19">
        <f t="shared" si="0"/>
        <v>0.4016222388471079</v>
      </c>
      <c r="F11" s="18">
        <f t="shared" si="2"/>
        <v>1.1924245966799158</v>
      </c>
    </row>
    <row r="12" spans="1:6">
      <c r="A12" s="12" t="s">
        <v>33</v>
      </c>
      <c r="B12" s="17">
        <v>0</v>
      </c>
      <c r="C12" s="17">
        <v>0</v>
      </c>
      <c r="D12" s="18">
        <f t="shared" si="1"/>
        <v>0</v>
      </c>
      <c r="E12" s="19">
        <f t="shared" si="0"/>
        <v>0</v>
      </c>
      <c r="F12" s="18"/>
    </row>
    <row r="13" spans="1:6">
      <c r="A13" s="12" t="s">
        <v>34</v>
      </c>
      <c r="B13" s="17">
        <f>SUM(B7:B12)</f>
        <v>39716</v>
      </c>
      <c r="C13" s="17">
        <f>SUM(C7:C12)</f>
        <v>46088</v>
      </c>
      <c r="D13" s="18">
        <f t="shared" si="1"/>
        <v>0.42743983813336778</v>
      </c>
      <c r="E13" s="19">
        <f t="shared" si="0"/>
        <v>0.45367563098003699</v>
      </c>
      <c r="F13" s="18">
        <f t="shared" si="2"/>
        <v>1.160439117735925</v>
      </c>
    </row>
    <row r="14" spans="1:6">
      <c r="A14" s="17" t="s">
        <v>35</v>
      </c>
      <c r="B14" s="17"/>
      <c r="C14" s="17"/>
      <c r="D14" s="12"/>
      <c r="E14" s="20"/>
      <c r="F14" s="12"/>
    </row>
    <row r="15" spans="1:6">
      <c r="A15" s="12" t="s">
        <v>36</v>
      </c>
      <c r="B15" s="17">
        <v>53200</v>
      </c>
      <c r="C15" s="17">
        <v>55500</v>
      </c>
      <c r="D15" s="18">
        <f t="shared" si="1"/>
        <v>0.57256016186663228</v>
      </c>
      <c r="E15" s="19">
        <f t="shared" si="0"/>
        <v>0.54632436901996295</v>
      </c>
      <c r="F15" s="18">
        <f t="shared" si="2"/>
        <v>1.0432330827067668</v>
      </c>
    </row>
    <row r="16" spans="1:6">
      <c r="A16" s="12" t="s">
        <v>37</v>
      </c>
      <c r="B16" s="17">
        <v>0</v>
      </c>
      <c r="C16" s="17">
        <v>0</v>
      </c>
      <c r="D16" s="18">
        <f t="shared" si="1"/>
        <v>0</v>
      </c>
      <c r="E16" s="19">
        <f t="shared" si="0"/>
        <v>0</v>
      </c>
      <c r="F16" s="18"/>
    </row>
    <row r="17" spans="1:6">
      <c r="A17" s="12" t="s">
        <v>38</v>
      </c>
      <c r="B17" s="17">
        <v>0</v>
      </c>
      <c r="C17" s="17">
        <v>0</v>
      </c>
      <c r="D17" s="18">
        <f t="shared" si="1"/>
        <v>0</v>
      </c>
      <c r="E17" s="19">
        <f t="shared" si="0"/>
        <v>0</v>
      </c>
      <c r="F17" s="18"/>
    </row>
    <row r="18" spans="1:6">
      <c r="A18" s="12" t="s">
        <v>39</v>
      </c>
      <c r="B18" s="17">
        <f>SUM(B15:B17)</f>
        <v>53200</v>
      </c>
      <c r="C18" s="17">
        <f>SUM(C15:C17)</f>
        <v>55500</v>
      </c>
      <c r="D18" s="18">
        <f t="shared" si="1"/>
        <v>0.57256016186663228</v>
      </c>
      <c r="E18" s="19">
        <f t="shared" si="0"/>
        <v>0.54632436901996295</v>
      </c>
      <c r="F18" s="18">
        <f t="shared" si="2"/>
        <v>1.0432330827067668</v>
      </c>
    </row>
    <row r="19" spans="1:6">
      <c r="A19" s="12" t="s">
        <v>40</v>
      </c>
      <c r="B19" s="17">
        <f>B13+B18</f>
        <v>92916</v>
      </c>
      <c r="C19" s="17">
        <f>C13+C18</f>
        <v>101588</v>
      </c>
      <c r="D19" s="18">
        <f t="shared" si="1"/>
        <v>1</v>
      </c>
      <c r="E19" s="19">
        <f t="shared" si="0"/>
        <v>1</v>
      </c>
      <c r="F19" s="18">
        <f t="shared" si="2"/>
        <v>1.0933316113478841</v>
      </c>
    </row>
    <row r="20" spans="1:6">
      <c r="A20" s="15" t="s">
        <v>41</v>
      </c>
      <c r="B20" s="17"/>
      <c r="C20" s="17"/>
      <c r="D20" s="12"/>
      <c r="E20" s="12"/>
      <c r="F20" s="12"/>
    </row>
    <row r="21" spans="1:6">
      <c r="A21" s="17" t="s">
        <v>42</v>
      </c>
      <c r="B21" s="17"/>
      <c r="C21" s="17"/>
      <c r="D21" s="12"/>
      <c r="E21" s="12"/>
      <c r="F21" s="12"/>
    </row>
    <row r="22" spans="1:6">
      <c r="A22" s="12" t="s">
        <v>43</v>
      </c>
      <c r="B22" s="17">
        <v>28664</v>
      </c>
      <c r="C22" s="17">
        <v>22600</v>
      </c>
      <c r="D22" s="18">
        <f>B22/$B$32</f>
        <v>0.30849369322829223</v>
      </c>
      <c r="E22" s="18">
        <f>C22/$C$32</f>
        <v>0.22246722053785881</v>
      </c>
      <c r="F22" s="19">
        <f t="shared" ref="F22:F27" si="3">C22/B22</f>
        <v>0.78844543678481716</v>
      </c>
    </row>
    <row r="23" spans="1:6">
      <c r="A23" s="12" t="s">
        <v>44</v>
      </c>
      <c r="B23" s="17">
        <v>0</v>
      </c>
      <c r="C23" s="17">
        <v>0</v>
      </c>
      <c r="D23" s="18">
        <f>B23/$B$32</f>
        <v>0</v>
      </c>
      <c r="E23" s="18">
        <f t="shared" ref="E23:E32" si="4">C23/$C$32</f>
        <v>0</v>
      </c>
      <c r="F23" s="19"/>
    </row>
    <row r="24" spans="1:6">
      <c r="A24" s="12" t="s">
        <v>45</v>
      </c>
      <c r="B24" s="17">
        <v>2130</v>
      </c>
      <c r="C24" s="17">
        <v>3500</v>
      </c>
      <c r="D24" s="18">
        <f t="shared" ref="D24:D32" si="5">B24/$B$32</f>
        <v>2.2923931292780576E-2</v>
      </c>
      <c r="E24" s="18">
        <f t="shared" si="4"/>
        <v>3.4452888136394064E-2</v>
      </c>
      <c r="F24" s="19">
        <f t="shared" si="3"/>
        <v>1.6431924882629108</v>
      </c>
    </row>
    <row r="25" spans="1:6">
      <c r="A25" s="12" t="s">
        <v>46</v>
      </c>
      <c r="B25" s="17">
        <v>2649</v>
      </c>
      <c r="C25" s="17">
        <v>2735</v>
      </c>
      <c r="D25" s="18">
        <f t="shared" si="5"/>
        <v>2.8509621593697534E-2</v>
      </c>
      <c r="E25" s="18">
        <f t="shared" si="4"/>
        <v>2.6922471158010788E-2</v>
      </c>
      <c r="F25" s="19">
        <f t="shared" si="3"/>
        <v>1.032465081162703</v>
      </c>
    </row>
    <row r="26" spans="1:6">
      <c r="A26" s="12" t="s">
        <v>47</v>
      </c>
      <c r="B26" s="17">
        <v>0</v>
      </c>
      <c r="C26" s="17">
        <v>0</v>
      </c>
      <c r="D26" s="18">
        <f t="shared" si="5"/>
        <v>0</v>
      </c>
      <c r="E26" s="18">
        <f t="shared" si="4"/>
        <v>0</v>
      </c>
      <c r="F26" s="19"/>
    </row>
    <row r="27" spans="1:6">
      <c r="A27" s="12" t="s">
        <v>48</v>
      </c>
      <c r="B27" s="17">
        <f>SUM(B22:B26)</f>
        <v>33443</v>
      </c>
      <c r="C27" s="17">
        <f>SUM(C22:C26)</f>
        <v>28835</v>
      </c>
      <c r="D27" s="18">
        <f t="shared" si="5"/>
        <v>0.35992724611477034</v>
      </c>
      <c r="E27" s="18">
        <f t="shared" si="4"/>
        <v>0.28384257983226363</v>
      </c>
      <c r="F27" s="19">
        <f t="shared" si="3"/>
        <v>0.86221331818317737</v>
      </c>
    </row>
    <row r="28" spans="1:6">
      <c r="A28" s="17" t="s">
        <v>49</v>
      </c>
      <c r="B28" s="17"/>
      <c r="C28" s="17"/>
      <c r="D28" s="12"/>
      <c r="E28" s="12"/>
      <c r="F28" s="20"/>
    </row>
    <row r="29" spans="1:6">
      <c r="A29" s="12" t="s">
        <v>50</v>
      </c>
      <c r="B29" s="17">
        <v>0</v>
      </c>
      <c r="C29" s="17">
        <v>0</v>
      </c>
      <c r="D29" s="18">
        <f t="shared" si="5"/>
        <v>0</v>
      </c>
      <c r="E29" s="18">
        <f t="shared" si="4"/>
        <v>0</v>
      </c>
      <c r="F29" s="20"/>
    </row>
    <row r="30" spans="1:6">
      <c r="A30" s="12" t="s">
        <v>51</v>
      </c>
      <c r="B30" s="17">
        <f>B27+B29</f>
        <v>33443</v>
      </c>
      <c r="C30" s="17">
        <f>C27+C29</f>
        <v>28835</v>
      </c>
      <c r="D30" s="18">
        <f t="shared" si="5"/>
        <v>0.35992724611477034</v>
      </c>
      <c r="E30" s="18">
        <f t="shared" si="4"/>
        <v>0.28384257983226363</v>
      </c>
      <c r="F30" s="19">
        <f t="shared" ref="F30:F32" si="6">C30/B30</f>
        <v>0.86221331818317737</v>
      </c>
    </row>
    <row r="31" spans="1:6">
      <c r="A31" s="17" t="s">
        <v>52</v>
      </c>
      <c r="B31" s="17">
        <v>59473</v>
      </c>
      <c r="C31" s="17">
        <v>72753</v>
      </c>
      <c r="D31" s="18">
        <f t="shared" si="5"/>
        <v>0.64007275388522966</v>
      </c>
      <c r="E31" s="18">
        <f t="shared" si="4"/>
        <v>0.71615742016773631</v>
      </c>
      <c r="F31" s="19">
        <f t="shared" si="6"/>
        <v>1.2232946042742086</v>
      </c>
    </row>
    <row r="32" spans="1:6">
      <c r="A32" s="12" t="s">
        <v>53</v>
      </c>
      <c r="B32" s="17">
        <f>B30+B31</f>
        <v>92916</v>
      </c>
      <c r="C32" s="17">
        <f>C30+C31</f>
        <v>101588</v>
      </c>
      <c r="D32" s="18">
        <f t="shared" si="5"/>
        <v>1</v>
      </c>
      <c r="E32" s="18">
        <f t="shared" si="4"/>
        <v>1</v>
      </c>
      <c r="F32" s="19">
        <f t="shared" si="6"/>
        <v>1.0933316113478841</v>
      </c>
    </row>
    <row r="33" spans="1:3" ht="15.75">
      <c r="A33" s="21" t="s">
        <v>63</v>
      </c>
      <c r="B33" s="22">
        <v>11086</v>
      </c>
      <c r="C33" s="22">
        <v>24366</v>
      </c>
    </row>
    <row r="34" spans="1:3">
      <c r="A34" s="11" t="s">
        <v>59</v>
      </c>
    </row>
    <row r="35" spans="1:3" ht="15.75">
      <c r="A35" s="31" t="s">
        <v>60</v>
      </c>
      <c r="B35" s="23">
        <f>(B33*100)/B31</f>
        <v>18.640391438131591</v>
      </c>
      <c r="C35" s="23">
        <f>(C33*100)/C31</f>
        <v>33.491402416395204</v>
      </c>
    </row>
    <row r="36" spans="1:3">
      <c r="A36" s="12"/>
    </row>
    <row r="37" spans="1:3">
      <c r="A37" s="12" t="s">
        <v>98</v>
      </c>
    </row>
  </sheetData>
  <mergeCells count="2">
    <mergeCell ref="D4:E4"/>
    <mergeCell ref="F4:F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A22" workbookViewId="0">
      <selection activeCell="A50" sqref="A50"/>
    </sheetView>
  </sheetViews>
  <sheetFormatPr baseColWidth="10" defaultRowHeight="14.1" customHeight="1"/>
  <cols>
    <col min="1" max="1" width="26.28515625" style="25" customWidth="1"/>
    <col min="2" max="2" width="9.140625" style="25" customWidth="1"/>
    <col min="3" max="3" width="9.42578125" style="25" customWidth="1"/>
    <col min="4" max="4" width="10" style="25" customWidth="1"/>
    <col min="5" max="5" width="10.42578125" style="25" customWidth="1"/>
    <col min="6" max="6" width="11.7109375" style="25" customWidth="1"/>
    <col min="7" max="8" width="11.42578125" style="25"/>
    <col min="9" max="9" width="26.85546875" style="25" customWidth="1"/>
    <col min="10" max="16384" width="11.42578125" style="25"/>
  </cols>
  <sheetData>
    <row r="1" spans="1:11" ht="14.1" customHeight="1">
      <c r="A1" s="24"/>
      <c r="F1" s="26"/>
      <c r="I1" s="25" t="s">
        <v>64</v>
      </c>
    </row>
    <row r="2" spans="1:11" ht="14.1" customHeight="1">
      <c r="A2" s="25" t="s">
        <v>18</v>
      </c>
      <c r="E2" s="25" t="s">
        <v>19</v>
      </c>
      <c r="J2" s="27" t="s">
        <v>65</v>
      </c>
      <c r="K2" s="27" t="s">
        <v>24</v>
      </c>
    </row>
    <row r="3" spans="1:11" ht="14.1" customHeight="1">
      <c r="A3" s="25" t="s">
        <v>20</v>
      </c>
      <c r="I3" s="25" t="s">
        <v>66</v>
      </c>
      <c r="J3" s="28">
        <f>B48/B31</f>
        <v>0.1864039143813159</v>
      </c>
      <c r="K3" s="28">
        <f>C48/C31</f>
        <v>0.334914024163952</v>
      </c>
    </row>
    <row r="4" spans="1:11" ht="14.1" customHeight="1">
      <c r="A4" s="29" t="s">
        <v>21</v>
      </c>
      <c r="I4" s="25" t="s">
        <v>67</v>
      </c>
      <c r="J4" s="28">
        <f>B48/B31</f>
        <v>0.1864039143813159</v>
      </c>
      <c r="K4" s="28">
        <f>C48/C31</f>
        <v>0.334914024163952</v>
      </c>
    </row>
    <row r="5" spans="1:11" ht="14.1" customHeight="1">
      <c r="A5" s="30" t="s">
        <v>22</v>
      </c>
      <c r="B5" s="27" t="s">
        <v>23</v>
      </c>
      <c r="C5" s="27" t="s">
        <v>24</v>
      </c>
      <c r="D5" s="27" t="s">
        <v>25</v>
      </c>
      <c r="E5" s="27" t="s">
        <v>26</v>
      </c>
      <c r="F5" s="27" t="s">
        <v>68</v>
      </c>
      <c r="I5" s="25" t="s">
        <v>69</v>
      </c>
      <c r="J5" s="28">
        <f>B48/B19</f>
        <v>0.11931206681303543</v>
      </c>
      <c r="K5" s="28">
        <f>C48/C19</f>
        <v>0.23985116352325078</v>
      </c>
    </row>
    <row r="6" spans="1:11" ht="14.1" customHeight="1">
      <c r="A6" s="31" t="s">
        <v>27</v>
      </c>
      <c r="I6" s="25" t="s">
        <v>70</v>
      </c>
      <c r="J6" s="32">
        <f>D48</f>
        <v>1.6356243286946875E-2</v>
      </c>
      <c r="K6" s="32">
        <f>E48</f>
        <v>3.2272847682119209E-2</v>
      </c>
    </row>
    <row r="7" spans="1:11" ht="14.1" customHeight="1">
      <c r="A7" s="25" t="s">
        <v>28</v>
      </c>
      <c r="B7" s="31">
        <v>5000</v>
      </c>
      <c r="C7" s="31">
        <v>4288</v>
      </c>
      <c r="D7" s="28">
        <f>B7/$B$19</f>
        <v>5.3812045288217314E-2</v>
      </c>
      <c r="E7" s="33">
        <f t="shared" ref="E7:E13" si="0">C7/$C$19</f>
        <v>4.2209709808245066E-2</v>
      </c>
      <c r="F7" s="28">
        <f>C7/B7</f>
        <v>0.85760000000000003</v>
      </c>
      <c r="I7" s="25" t="s">
        <v>71</v>
      </c>
      <c r="J7" s="34">
        <f>B34/B31</f>
        <v>11.396499251761304</v>
      </c>
      <c r="K7" s="34">
        <f>C34/C31</f>
        <v>10.377578931452998</v>
      </c>
    </row>
    <row r="8" spans="1:11" ht="14.1" customHeight="1">
      <c r="A8" s="25" t="s">
        <v>29</v>
      </c>
      <c r="B8" s="31">
        <v>0</v>
      </c>
      <c r="C8" s="31">
        <v>0</v>
      </c>
      <c r="D8" s="28">
        <f t="shared" ref="D8:D19" si="1">B8/$B$19</f>
        <v>0</v>
      </c>
      <c r="E8" s="33">
        <f t="shared" si="0"/>
        <v>0</v>
      </c>
      <c r="F8" s="28"/>
      <c r="I8" s="25" t="s">
        <v>72</v>
      </c>
      <c r="J8" s="34">
        <f>18.64/11.93</f>
        <v>1.5624476110645433</v>
      </c>
      <c r="K8" s="34">
        <f>33.49/23.99</f>
        <v>1.3959983326385996</v>
      </c>
    </row>
    <row r="9" spans="1:11" ht="14.1" customHeight="1">
      <c r="A9" s="25" t="s">
        <v>30</v>
      </c>
      <c r="B9" s="31">
        <v>500</v>
      </c>
      <c r="C9" s="31">
        <v>1000</v>
      </c>
      <c r="D9" s="28">
        <f t="shared" si="1"/>
        <v>5.3812045288217317E-3</v>
      </c>
      <c r="E9" s="33">
        <f t="shared" si="0"/>
        <v>9.843682324684017E-3</v>
      </c>
      <c r="F9" s="28">
        <f t="shared" ref="F9:F19" si="2">C9/B9</f>
        <v>2</v>
      </c>
      <c r="I9" s="25" t="s">
        <v>73</v>
      </c>
      <c r="J9" s="27">
        <f>B13-B27</f>
        <v>6273</v>
      </c>
      <c r="K9" s="27">
        <f>C13-C27</f>
        <v>17253</v>
      </c>
    </row>
    <row r="10" spans="1:11" ht="14.1" customHeight="1">
      <c r="A10" s="25" t="s">
        <v>31</v>
      </c>
      <c r="B10" s="31">
        <v>0</v>
      </c>
      <c r="C10" s="31">
        <v>0</v>
      </c>
      <c r="D10" s="28">
        <f t="shared" si="1"/>
        <v>0</v>
      </c>
      <c r="E10" s="33">
        <f t="shared" si="0"/>
        <v>0</v>
      </c>
      <c r="F10" s="28"/>
      <c r="I10" s="25" t="s">
        <v>74</v>
      </c>
      <c r="J10" s="27">
        <f>B13</f>
        <v>39716</v>
      </c>
      <c r="K10" s="27">
        <f>C13</f>
        <v>46088</v>
      </c>
    </row>
    <row r="11" spans="1:11" ht="14.1" customHeight="1">
      <c r="A11" s="25" t="s">
        <v>32</v>
      </c>
      <c r="B11" s="31">
        <v>34216</v>
      </c>
      <c r="C11" s="31">
        <v>40800</v>
      </c>
      <c r="D11" s="28">
        <f t="shared" si="1"/>
        <v>0.36824658831632873</v>
      </c>
      <c r="E11" s="33">
        <f t="shared" si="0"/>
        <v>0.4016222388471079</v>
      </c>
      <c r="F11" s="28">
        <f t="shared" si="2"/>
        <v>1.1924245966799158</v>
      </c>
      <c r="I11" s="25" t="s">
        <v>75</v>
      </c>
      <c r="J11" s="34">
        <f>B13/B27</f>
        <v>1.1875728852076668</v>
      </c>
      <c r="K11" s="34">
        <f>C13/C27</f>
        <v>1.598335356337784</v>
      </c>
    </row>
    <row r="12" spans="1:11" ht="14.1" customHeight="1">
      <c r="A12" s="25" t="s">
        <v>33</v>
      </c>
      <c r="B12" s="31">
        <v>0</v>
      </c>
      <c r="C12" s="31">
        <v>0</v>
      </c>
      <c r="D12" s="28">
        <f t="shared" si="1"/>
        <v>0</v>
      </c>
      <c r="E12" s="33">
        <f t="shared" si="0"/>
        <v>0</v>
      </c>
      <c r="F12" s="28"/>
    </row>
    <row r="13" spans="1:11" ht="14.1" customHeight="1">
      <c r="A13" s="25" t="s">
        <v>34</v>
      </c>
      <c r="B13" s="31">
        <f>SUM(B7:B12)</f>
        <v>39716</v>
      </c>
      <c r="C13" s="31">
        <f>SUM(C7:C12)</f>
        <v>46088</v>
      </c>
      <c r="D13" s="28">
        <f t="shared" si="1"/>
        <v>0.42743983813336778</v>
      </c>
      <c r="E13" s="33">
        <f t="shared" si="0"/>
        <v>0.45367563098003699</v>
      </c>
      <c r="F13" s="28">
        <f t="shared" si="2"/>
        <v>1.160439117735925</v>
      </c>
    </row>
    <row r="14" spans="1:11" ht="14.1" customHeight="1">
      <c r="A14" s="31" t="s">
        <v>35</v>
      </c>
      <c r="B14" s="31"/>
      <c r="C14" s="31"/>
    </row>
    <row r="15" spans="1:11" ht="14.1" customHeight="1">
      <c r="A15" s="25" t="s">
        <v>36</v>
      </c>
      <c r="B15" s="31">
        <v>53200</v>
      </c>
      <c r="C15" s="31">
        <v>55500</v>
      </c>
      <c r="D15" s="28">
        <f t="shared" si="1"/>
        <v>0.57256016186663228</v>
      </c>
      <c r="E15" s="28">
        <f t="shared" ref="E15:E19" si="3">C15/$C$19</f>
        <v>0.54632436901996295</v>
      </c>
      <c r="F15" s="28">
        <f t="shared" si="2"/>
        <v>1.0432330827067668</v>
      </c>
    </row>
    <row r="16" spans="1:11" ht="14.1" customHeight="1">
      <c r="A16" s="25" t="s">
        <v>37</v>
      </c>
      <c r="B16" s="31">
        <v>0</v>
      </c>
      <c r="C16" s="31">
        <v>0</v>
      </c>
      <c r="D16" s="28">
        <f t="shared" si="1"/>
        <v>0</v>
      </c>
      <c r="E16" s="28">
        <f t="shared" si="3"/>
        <v>0</v>
      </c>
      <c r="F16" s="28"/>
    </row>
    <row r="17" spans="1:6" ht="15.75">
      <c r="A17" s="25" t="s">
        <v>38</v>
      </c>
      <c r="B17" s="31">
        <v>0</v>
      </c>
      <c r="C17" s="31">
        <v>0</v>
      </c>
      <c r="D17" s="28">
        <f t="shared" si="1"/>
        <v>0</v>
      </c>
      <c r="E17" s="28">
        <f t="shared" si="3"/>
        <v>0</v>
      </c>
      <c r="F17" s="28"/>
    </row>
    <row r="18" spans="1:6" ht="15.75">
      <c r="A18" s="25" t="s">
        <v>39</v>
      </c>
      <c r="B18" s="31">
        <f>SUM(B15:B17)</f>
        <v>53200</v>
      </c>
      <c r="C18" s="31">
        <f>SUM(C15:C17)</f>
        <v>55500</v>
      </c>
      <c r="D18" s="28">
        <f t="shared" si="1"/>
        <v>0.57256016186663228</v>
      </c>
      <c r="E18" s="28">
        <f t="shared" si="3"/>
        <v>0.54632436901996295</v>
      </c>
      <c r="F18" s="28">
        <f t="shared" si="2"/>
        <v>1.0432330827067668</v>
      </c>
    </row>
    <row r="19" spans="1:6" ht="15.75">
      <c r="A19" s="25" t="s">
        <v>40</v>
      </c>
      <c r="B19" s="31">
        <f>B13+B18</f>
        <v>92916</v>
      </c>
      <c r="C19" s="31">
        <f>C13+C18</f>
        <v>101588</v>
      </c>
      <c r="D19" s="28">
        <f t="shared" si="1"/>
        <v>1</v>
      </c>
      <c r="E19" s="28">
        <f t="shared" si="3"/>
        <v>1</v>
      </c>
      <c r="F19" s="28">
        <f t="shared" si="2"/>
        <v>1.0933316113478841</v>
      </c>
    </row>
    <row r="20" spans="1:6" ht="15.75">
      <c r="A20" s="30" t="s">
        <v>41</v>
      </c>
      <c r="B20" s="31"/>
      <c r="C20" s="31"/>
    </row>
    <row r="21" spans="1:6" ht="15.75">
      <c r="A21" s="31" t="s">
        <v>42</v>
      </c>
      <c r="B21" s="31"/>
      <c r="C21" s="31"/>
    </row>
    <row r="22" spans="1:6" ht="15.75">
      <c r="A22" s="25" t="s">
        <v>43</v>
      </c>
      <c r="B22" s="31">
        <v>28664</v>
      </c>
      <c r="C22" s="31">
        <v>22600</v>
      </c>
      <c r="D22" s="28">
        <f>B22/$B$32</f>
        <v>0.30849369322829223</v>
      </c>
      <c r="E22" s="28">
        <f>C22/$C$32</f>
        <v>0.22246722053785881</v>
      </c>
      <c r="F22" s="33">
        <f t="shared" ref="F22:F27" si="4">C22/B22</f>
        <v>0.78844543678481716</v>
      </c>
    </row>
    <row r="23" spans="1:6" ht="15.75">
      <c r="A23" s="25" t="s">
        <v>44</v>
      </c>
      <c r="B23" s="31">
        <v>0</v>
      </c>
      <c r="C23" s="31">
        <v>0</v>
      </c>
      <c r="D23" s="28">
        <f>B23/$B$32</f>
        <v>0</v>
      </c>
      <c r="E23" s="28">
        <f t="shared" ref="E23:E32" si="5">C23/$C$32</f>
        <v>0</v>
      </c>
      <c r="F23" s="33"/>
    </row>
    <row r="24" spans="1:6" ht="15.75">
      <c r="A24" s="25" t="s">
        <v>45</v>
      </c>
      <c r="B24" s="31">
        <v>2130</v>
      </c>
      <c r="C24" s="31">
        <v>3500</v>
      </c>
      <c r="D24" s="28">
        <f t="shared" ref="D24:D32" si="6">B24/$B$32</f>
        <v>2.2923931292780576E-2</v>
      </c>
      <c r="E24" s="28">
        <f t="shared" si="5"/>
        <v>3.4452888136394064E-2</v>
      </c>
      <c r="F24" s="33">
        <f t="shared" si="4"/>
        <v>1.6431924882629108</v>
      </c>
    </row>
    <row r="25" spans="1:6" ht="15.75">
      <c r="A25" s="25" t="s">
        <v>46</v>
      </c>
      <c r="B25" s="31">
        <v>2649</v>
      </c>
      <c r="C25" s="31">
        <v>2735</v>
      </c>
      <c r="D25" s="28">
        <f t="shared" si="6"/>
        <v>2.8509621593697534E-2</v>
      </c>
      <c r="E25" s="28">
        <f t="shared" si="5"/>
        <v>2.6922471158010788E-2</v>
      </c>
      <c r="F25" s="33">
        <f t="shared" si="4"/>
        <v>1.032465081162703</v>
      </c>
    </row>
    <row r="26" spans="1:6" ht="15.75">
      <c r="A26" s="25" t="s">
        <v>47</v>
      </c>
      <c r="B26" s="31">
        <v>0</v>
      </c>
      <c r="C26" s="31">
        <v>0</v>
      </c>
      <c r="D26" s="28">
        <f t="shared" si="6"/>
        <v>0</v>
      </c>
      <c r="E26" s="28">
        <f t="shared" si="5"/>
        <v>0</v>
      </c>
      <c r="F26" s="33"/>
    </row>
    <row r="27" spans="1:6" ht="15.75">
      <c r="A27" s="25" t="s">
        <v>48</v>
      </c>
      <c r="B27" s="31">
        <f>SUM(B22:B26)</f>
        <v>33443</v>
      </c>
      <c r="C27" s="31">
        <f>SUM(C22:C26)</f>
        <v>28835</v>
      </c>
      <c r="D27" s="28">
        <f t="shared" si="6"/>
        <v>0.35992724611477034</v>
      </c>
      <c r="E27" s="28">
        <f t="shared" si="5"/>
        <v>0.28384257983226363</v>
      </c>
      <c r="F27" s="33">
        <f t="shared" si="4"/>
        <v>0.86221331818317737</v>
      </c>
    </row>
    <row r="28" spans="1:6" ht="15.75">
      <c r="A28" s="31" t="s">
        <v>49</v>
      </c>
      <c r="B28" s="31"/>
      <c r="C28" s="31"/>
    </row>
    <row r="29" spans="1:6" ht="15.75">
      <c r="A29" s="25" t="s">
        <v>50</v>
      </c>
      <c r="B29" s="31">
        <v>0</v>
      </c>
      <c r="C29" s="31">
        <v>0</v>
      </c>
      <c r="D29" s="28">
        <f t="shared" si="6"/>
        <v>0</v>
      </c>
      <c r="E29" s="28">
        <f t="shared" si="5"/>
        <v>0</v>
      </c>
    </row>
    <row r="30" spans="1:6" ht="15.75">
      <c r="A30" s="25" t="s">
        <v>51</v>
      </c>
      <c r="B30" s="31">
        <f>B27+B29</f>
        <v>33443</v>
      </c>
      <c r="C30" s="31">
        <f>C27+C29</f>
        <v>28835</v>
      </c>
      <c r="D30" s="28">
        <f t="shared" si="6"/>
        <v>0.35992724611477034</v>
      </c>
      <c r="E30" s="28">
        <f t="shared" si="5"/>
        <v>0.28384257983226363</v>
      </c>
      <c r="F30" s="33">
        <f t="shared" ref="F30:F32" si="7">C30/B30</f>
        <v>0.86221331818317737</v>
      </c>
    </row>
    <row r="31" spans="1:6" ht="15.75">
      <c r="A31" s="31" t="s">
        <v>52</v>
      </c>
      <c r="B31" s="31">
        <v>59473</v>
      </c>
      <c r="C31" s="31">
        <v>72753</v>
      </c>
      <c r="D31" s="28">
        <f t="shared" si="6"/>
        <v>0.64007275388522966</v>
      </c>
      <c r="E31" s="28">
        <f t="shared" si="5"/>
        <v>0.71615742016773631</v>
      </c>
      <c r="F31" s="33">
        <f t="shared" si="7"/>
        <v>1.2232946042742086</v>
      </c>
    </row>
    <row r="32" spans="1:6" ht="15.75">
      <c r="A32" s="25" t="s">
        <v>53</v>
      </c>
      <c r="B32" s="31">
        <f>B30+B31</f>
        <v>92916</v>
      </c>
      <c r="C32" s="31">
        <f>C30+C31</f>
        <v>101588</v>
      </c>
      <c r="D32" s="28">
        <f t="shared" si="6"/>
        <v>1</v>
      </c>
      <c r="E32" s="28">
        <f t="shared" si="5"/>
        <v>1</v>
      </c>
      <c r="F32" s="33">
        <f t="shared" si="7"/>
        <v>1.0933316113478841</v>
      </c>
    </row>
    <row r="33" spans="1:6" ht="15.75">
      <c r="A33" s="29" t="s">
        <v>76</v>
      </c>
      <c r="B33" s="31"/>
      <c r="C33" s="31"/>
    </row>
    <row r="34" spans="1:6" ht="15.75">
      <c r="A34" s="25" t="s">
        <v>77</v>
      </c>
      <c r="B34" s="31">
        <v>677784</v>
      </c>
      <c r="C34" s="31">
        <v>755000</v>
      </c>
      <c r="D34" s="28">
        <f>B34/$B$34</f>
        <v>1</v>
      </c>
      <c r="E34" s="37"/>
      <c r="F34" s="28"/>
    </row>
    <row r="35" spans="1:6" ht="15.75">
      <c r="A35" s="25" t="s">
        <v>78</v>
      </c>
      <c r="B35" s="31">
        <v>535798</v>
      </c>
      <c r="C35" s="31">
        <v>589844</v>
      </c>
      <c r="D35" s="28">
        <f t="shared" ref="D35:D48" si="8">B35/$B$34</f>
        <v>0.79051438216304903</v>
      </c>
      <c r="E35" s="37"/>
      <c r="F35" s="28"/>
    </row>
    <row r="36" spans="1:6" ht="15.75">
      <c r="A36" s="35" t="s">
        <v>79</v>
      </c>
      <c r="B36" s="31">
        <f>B34-B35</f>
        <v>141986</v>
      </c>
      <c r="C36" s="31">
        <f>C34-C35</f>
        <v>165156</v>
      </c>
      <c r="D36" s="28">
        <f t="shared" si="8"/>
        <v>0.20948561783695099</v>
      </c>
      <c r="E36" s="37"/>
      <c r="F36" s="28"/>
    </row>
    <row r="37" spans="1:6" ht="15.75">
      <c r="A37" s="25" t="s">
        <v>80</v>
      </c>
      <c r="B37" s="31">
        <v>29040</v>
      </c>
      <c r="C37" s="31">
        <v>35500</v>
      </c>
      <c r="D37" s="28">
        <f t="shared" si="8"/>
        <v>4.284550830353033E-2</v>
      </c>
      <c r="E37" s="37"/>
      <c r="F37" s="28"/>
    </row>
    <row r="38" spans="1:6" ht="15.75">
      <c r="A38" s="25" t="s">
        <v>81</v>
      </c>
      <c r="B38" s="31">
        <v>19200</v>
      </c>
      <c r="C38" s="31">
        <v>21600</v>
      </c>
      <c r="D38" s="28">
        <f t="shared" si="8"/>
        <v>2.832760879572253E-2</v>
      </c>
      <c r="E38" s="37"/>
      <c r="F38" s="28"/>
    </row>
    <row r="39" spans="1:6" ht="15.75">
      <c r="A39" s="25" t="s">
        <v>82</v>
      </c>
      <c r="B39" s="31">
        <v>7500</v>
      </c>
      <c r="C39" s="31">
        <v>7500</v>
      </c>
      <c r="D39" s="28">
        <f t="shared" si="8"/>
        <v>1.1065472185829114E-2</v>
      </c>
      <c r="E39" s="37"/>
      <c r="F39" s="28"/>
    </row>
    <row r="40" spans="1:6" ht="15.75">
      <c r="A40" s="25" t="s">
        <v>83</v>
      </c>
      <c r="B40" s="31">
        <v>9700</v>
      </c>
      <c r="C40" s="31">
        <v>9900</v>
      </c>
      <c r="D40" s="28">
        <f t="shared" si="8"/>
        <v>1.4311344027005653E-2</v>
      </c>
      <c r="E40" s="37"/>
      <c r="F40" s="28"/>
    </row>
    <row r="41" spans="1:6" ht="15.75">
      <c r="A41" s="25" t="s">
        <v>84</v>
      </c>
      <c r="B41" s="31">
        <v>1620</v>
      </c>
      <c r="C41" s="31">
        <v>1750</v>
      </c>
      <c r="D41" s="28">
        <f t="shared" si="8"/>
        <v>2.3901419921390885E-3</v>
      </c>
      <c r="E41" s="37"/>
      <c r="F41" s="28"/>
    </row>
    <row r="42" spans="1:6" ht="15.75">
      <c r="A42" s="25" t="s">
        <v>85</v>
      </c>
      <c r="B42" s="31">
        <v>840</v>
      </c>
      <c r="C42" s="31">
        <v>840</v>
      </c>
      <c r="D42" s="28">
        <f t="shared" si="8"/>
        <v>1.2393328848128607E-3</v>
      </c>
      <c r="E42" s="37"/>
      <c r="F42" s="28"/>
    </row>
    <row r="43" spans="1:6" ht="15.75">
      <c r="A43" s="25" t="s">
        <v>86</v>
      </c>
      <c r="B43" s="31">
        <v>36000</v>
      </c>
      <c r="C43" s="31">
        <v>36000</v>
      </c>
      <c r="D43" s="28">
        <f t="shared" si="8"/>
        <v>5.3114266491979749E-2</v>
      </c>
      <c r="E43" s="37"/>
      <c r="F43" s="28"/>
    </row>
    <row r="44" spans="1:6" ht="15.75">
      <c r="A44" s="25" t="s">
        <v>87</v>
      </c>
      <c r="B44" s="31">
        <v>5000</v>
      </c>
      <c r="C44" s="31">
        <v>5000</v>
      </c>
      <c r="D44" s="28">
        <f t="shared" si="8"/>
        <v>7.3769814572194094E-3</v>
      </c>
      <c r="E44" s="37"/>
      <c r="F44" s="28"/>
    </row>
    <row r="45" spans="1:6" ht="15.75">
      <c r="A45" s="25" t="s">
        <v>88</v>
      </c>
      <c r="B45" s="31">
        <v>9000</v>
      </c>
      <c r="C45" s="31">
        <v>10000</v>
      </c>
      <c r="D45" s="28">
        <f t="shared" si="8"/>
        <v>1.3278566622994937E-2</v>
      </c>
      <c r="E45" s="28">
        <f t="shared" ref="E45:E48" si="9">C45/$C$34</f>
        <v>1.3245033112582781E-2</v>
      </c>
      <c r="F45" s="33"/>
    </row>
    <row r="46" spans="1:6" ht="15.75">
      <c r="A46" s="25" t="s">
        <v>89</v>
      </c>
      <c r="B46" s="31">
        <v>10600</v>
      </c>
      <c r="C46" s="31">
        <v>10600</v>
      </c>
      <c r="D46" s="28">
        <f t="shared" si="8"/>
        <v>1.5639200689305147E-2</v>
      </c>
      <c r="E46" s="28">
        <f t="shared" si="9"/>
        <v>1.4039735099337749E-2</v>
      </c>
      <c r="F46" s="33"/>
    </row>
    <row r="47" spans="1:6" ht="15.75">
      <c r="A47" s="25" t="s">
        <v>90</v>
      </c>
      <c r="B47" s="31">
        <v>2400</v>
      </c>
      <c r="C47" s="31">
        <v>2100</v>
      </c>
      <c r="D47" s="28">
        <f t="shared" si="8"/>
        <v>3.5409510994653163E-3</v>
      </c>
      <c r="E47" s="28">
        <f t="shared" si="9"/>
        <v>2.7814569536423841E-3</v>
      </c>
      <c r="F47" s="33"/>
    </row>
    <row r="48" spans="1:6" ht="15.75">
      <c r="A48" s="36" t="s">
        <v>95</v>
      </c>
      <c r="B48" s="31">
        <f>B36-SUM(B37:B47)</f>
        <v>11086</v>
      </c>
      <c r="C48" s="31">
        <f>C36-SUM(C37:C47)</f>
        <v>24366</v>
      </c>
      <c r="D48" s="28">
        <f t="shared" si="8"/>
        <v>1.6356243286946875E-2</v>
      </c>
      <c r="E48" s="28">
        <f t="shared" si="9"/>
        <v>3.2272847682119209E-2</v>
      </c>
      <c r="F48" s="33"/>
    </row>
    <row r="49" spans="1:1" ht="15.75">
      <c r="A49" s="25" t="s">
        <v>96</v>
      </c>
    </row>
    <row r="50" spans="1:1" ht="15.75">
      <c r="A50" s="25" t="s">
        <v>91</v>
      </c>
    </row>
    <row r="51" spans="1:1" ht="15.75">
      <c r="A51" s="25" t="s">
        <v>92</v>
      </c>
    </row>
    <row r="52" spans="1:1" ht="15.75">
      <c r="A52" s="25" t="s">
        <v>94</v>
      </c>
    </row>
    <row r="53" spans="1:1" ht="15.75">
      <c r="A53" s="25" t="s">
        <v>93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PEDAG</vt:lpstr>
      <vt:lpstr>APUNTE ROE</vt:lpstr>
      <vt:lpstr>TRABAJO PRACTICO</vt:lpstr>
      <vt:lpstr>TRAB PRACTICO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</cp:lastModifiedBy>
  <cp:lastPrinted>2020-05-04T20:06:32Z</cp:lastPrinted>
  <dcterms:created xsi:type="dcterms:W3CDTF">2020-04-08T16:44:30Z</dcterms:created>
  <dcterms:modified xsi:type="dcterms:W3CDTF">2020-05-04T20:19:57Z</dcterms:modified>
</cp:coreProperties>
</file>